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60" windowWidth="23040" windowHeight="8715"/>
  </bookViews>
  <sheets>
    <sheet name="1.Kopsavilkums" sheetId="1" r:id="rId1"/>
    <sheet name="2.Decentralizētie iepirkumi" sheetId="3" r:id="rId2"/>
    <sheet name="3.Centralizētie iepirkumi" sheetId="5" r:id="rId3"/>
    <sheet name="4.Faktiskie maksājumi" sheetId="2" r:id="rId4"/>
    <sheet name="Pielikums" sheetId="4" r:id="rId5"/>
  </sheets>
  <definedNames>
    <definedName name="bookmark40" localSheetId="0">'1.Kopsavilkums'!$M$2</definedName>
    <definedName name="bookmark48" localSheetId="1">'2.Decentralizētie iepirkumi'!$B$66</definedName>
    <definedName name="bookmark60" localSheetId="1">'2.Decentralizētie iepirkumi'!#REF!</definedName>
    <definedName name="bookmark63" localSheetId="2">'3.Centralizētie iepirkumi'!$B$198</definedName>
  </definedNames>
  <calcPr calcId="145621"/>
</workbook>
</file>

<file path=xl/calcChain.xml><?xml version="1.0" encoding="utf-8"?>
<calcChain xmlns="http://schemas.openxmlformats.org/spreadsheetml/2006/main">
  <c r="F319" i="3" l="1"/>
  <c r="G311" i="3" s="1"/>
  <c r="D319" i="3"/>
  <c r="E311" i="3" s="1"/>
  <c r="C247" i="3" l="1"/>
  <c r="D246" i="3"/>
  <c r="D167" i="3" l="1"/>
  <c r="C167" i="3"/>
  <c r="D158" i="3"/>
  <c r="C158" i="3"/>
  <c r="D67" i="1" l="1"/>
  <c r="C67" i="1" l="1"/>
  <c r="B67" i="1"/>
  <c r="E67" i="1"/>
  <c r="E66" i="1"/>
  <c r="E65" i="1"/>
  <c r="I11" i="1"/>
  <c r="R60" i="1" l="1"/>
  <c r="Q60" i="1"/>
  <c r="P60" i="1"/>
  <c r="O60" i="1"/>
  <c r="L60" i="1"/>
  <c r="K60" i="1"/>
  <c r="J60" i="1"/>
  <c r="I60" i="1"/>
  <c r="F60" i="1"/>
  <c r="E60" i="1"/>
  <c r="D60" i="1"/>
  <c r="C60" i="1"/>
  <c r="X58" i="1"/>
  <c r="W58" i="1"/>
  <c r="V58" i="1"/>
  <c r="U58" i="1"/>
  <c r="T58" i="1"/>
  <c r="P59" i="1" s="1"/>
  <c r="S58" i="1"/>
  <c r="O59" i="1" s="1"/>
  <c r="N58" i="1"/>
  <c r="J59" i="1" s="1"/>
  <c r="M58" i="1"/>
  <c r="I59" i="1" s="1"/>
  <c r="H58" i="1"/>
  <c r="D59" i="1" s="1"/>
  <c r="G58" i="1"/>
  <c r="C59" i="1" s="1"/>
  <c r="X56" i="1"/>
  <c r="W56" i="1"/>
  <c r="V56" i="1"/>
  <c r="U56" i="1"/>
  <c r="T56" i="1"/>
  <c r="S56" i="1"/>
  <c r="N56" i="1"/>
  <c r="L57" i="1" s="1"/>
  <c r="M56" i="1"/>
  <c r="K57" i="1" s="1"/>
  <c r="H56" i="1"/>
  <c r="G56" i="1"/>
  <c r="L49" i="1"/>
  <c r="K49" i="1"/>
  <c r="J49" i="1"/>
  <c r="I49" i="1"/>
  <c r="F49" i="1"/>
  <c r="E49" i="1"/>
  <c r="D49" i="1"/>
  <c r="C49" i="1"/>
  <c r="R47" i="1"/>
  <c r="Q47" i="1"/>
  <c r="P47" i="1"/>
  <c r="O47" i="1"/>
  <c r="N47" i="1"/>
  <c r="L48" i="1" s="1"/>
  <c r="M47" i="1"/>
  <c r="K48" i="1" s="1"/>
  <c r="H47" i="1"/>
  <c r="F48" i="1" s="1"/>
  <c r="G47" i="1"/>
  <c r="C48" i="1" s="1"/>
  <c r="J46" i="1"/>
  <c r="I46" i="1"/>
  <c r="R45" i="1"/>
  <c r="Q45" i="1"/>
  <c r="P45" i="1"/>
  <c r="T45" i="1" s="1"/>
  <c r="O45" i="1"/>
  <c r="N45" i="1"/>
  <c r="L46" i="1" s="1"/>
  <c r="M45" i="1"/>
  <c r="K46" i="1" s="1"/>
  <c r="H45" i="1"/>
  <c r="F46" i="1" s="1"/>
  <c r="G45" i="1"/>
  <c r="E46" i="1" s="1"/>
  <c r="R43" i="1"/>
  <c r="Q43" i="1"/>
  <c r="P43" i="1"/>
  <c r="O43" i="1"/>
  <c r="N43" i="1"/>
  <c r="M43" i="1"/>
  <c r="H43" i="1"/>
  <c r="F44" i="1" s="1"/>
  <c r="G43" i="1"/>
  <c r="E44" i="1" s="1"/>
  <c r="M49" i="1" l="1"/>
  <c r="Q49" i="1"/>
  <c r="G49" i="1"/>
  <c r="E50" i="1" s="1"/>
  <c r="G60" i="1"/>
  <c r="S60" i="1"/>
  <c r="O61" i="1" s="1"/>
  <c r="W60" i="1"/>
  <c r="N49" i="1"/>
  <c r="R49" i="1"/>
  <c r="H60" i="1"/>
  <c r="F61" i="1" s="1"/>
  <c r="T60" i="1"/>
  <c r="R61" i="1" s="1"/>
  <c r="X60" i="1"/>
  <c r="O57" i="1"/>
  <c r="K59" i="1"/>
  <c r="P57" i="1"/>
  <c r="L59" i="1"/>
  <c r="I44" i="1"/>
  <c r="I48" i="1"/>
  <c r="K50" i="1"/>
  <c r="C57" i="1"/>
  <c r="P49" i="1"/>
  <c r="J44" i="1"/>
  <c r="J48" i="1"/>
  <c r="V60" i="1"/>
  <c r="D57" i="1"/>
  <c r="E61" i="1"/>
  <c r="Q61" i="1"/>
  <c r="C61" i="1"/>
  <c r="Y56" i="1"/>
  <c r="W57" i="1" s="1"/>
  <c r="I57" i="1"/>
  <c r="E59" i="1"/>
  <c r="U60" i="1"/>
  <c r="Q59" i="1"/>
  <c r="M60" i="1"/>
  <c r="K61" i="1" s="1"/>
  <c r="Z56" i="1"/>
  <c r="X57" i="1" s="1"/>
  <c r="J57" i="1"/>
  <c r="F59" i="1"/>
  <c r="R59" i="1"/>
  <c r="N60" i="1"/>
  <c r="L61" i="1" s="1"/>
  <c r="E57" i="1"/>
  <c r="Q57" i="1"/>
  <c r="Y58" i="1"/>
  <c r="F57" i="1"/>
  <c r="R57" i="1"/>
  <c r="Z58" i="1"/>
  <c r="J50" i="1"/>
  <c r="T49" i="1"/>
  <c r="R50" i="1" s="1"/>
  <c r="R46" i="1"/>
  <c r="L50" i="1"/>
  <c r="I50" i="1"/>
  <c r="C44" i="1"/>
  <c r="C46" i="1"/>
  <c r="T43" i="1"/>
  <c r="P44" i="1" s="1"/>
  <c r="D44" i="1"/>
  <c r="D46" i="1"/>
  <c r="P46" i="1"/>
  <c r="T47" i="1"/>
  <c r="D48" i="1"/>
  <c r="H49" i="1"/>
  <c r="F50" i="1" s="1"/>
  <c r="K44" i="1"/>
  <c r="E48" i="1"/>
  <c r="C50" i="1"/>
  <c r="L44" i="1"/>
  <c r="S43" i="1"/>
  <c r="S47" i="1"/>
  <c r="O48" i="1" s="1"/>
  <c r="O49" i="1"/>
  <c r="S45" i="1"/>
  <c r="Q48" i="1" l="1"/>
  <c r="P61" i="1"/>
  <c r="U57" i="1"/>
  <c r="R44" i="1"/>
  <c r="D61" i="1"/>
  <c r="P50" i="1"/>
  <c r="V45" i="1"/>
  <c r="V47" i="1"/>
  <c r="D50" i="1"/>
  <c r="W59" i="1"/>
  <c r="V59" i="1"/>
  <c r="U59" i="1"/>
  <c r="Z60" i="1"/>
  <c r="AB58" i="1" s="1"/>
  <c r="J61" i="1"/>
  <c r="I61" i="1"/>
  <c r="V57" i="1"/>
  <c r="Y60" i="1"/>
  <c r="W61" i="1" s="1"/>
  <c r="X59" i="1"/>
  <c r="O44" i="1"/>
  <c r="Q44" i="1"/>
  <c r="S49" i="1"/>
  <c r="Q50" i="1" s="1"/>
  <c r="O50" i="1"/>
  <c r="V43" i="1"/>
  <c r="P48" i="1"/>
  <c r="U47" i="1"/>
  <c r="O46" i="1"/>
  <c r="Q46" i="1"/>
  <c r="R48" i="1"/>
  <c r="AA58" i="1" l="1"/>
  <c r="AA56" i="1"/>
  <c r="X61" i="1"/>
  <c r="V61" i="1"/>
  <c r="AB56" i="1"/>
  <c r="U61" i="1"/>
  <c r="U43" i="1"/>
  <c r="U45" i="1"/>
  <c r="AG28" i="4" l="1"/>
  <c r="C328" i="3" l="1"/>
  <c r="E384" i="3"/>
  <c r="F464" i="3" l="1"/>
  <c r="E464" i="3"/>
  <c r="D464" i="3"/>
  <c r="C464" i="3"/>
  <c r="D449" i="3"/>
  <c r="C449" i="3"/>
  <c r="C476" i="3"/>
  <c r="C470" i="3"/>
  <c r="Z115" i="4" l="1"/>
  <c r="Y115" i="4"/>
  <c r="AB97" i="4"/>
  <c r="AA97" i="4"/>
  <c r="Z97" i="4"/>
  <c r="AB96" i="4"/>
  <c r="AA96" i="4"/>
  <c r="Z96" i="4"/>
  <c r="AB95" i="4"/>
  <c r="AA95" i="4"/>
  <c r="Z95" i="4"/>
  <c r="AG90" i="4"/>
  <c r="AG89" i="4"/>
  <c r="AG85" i="4"/>
  <c r="AF85" i="4"/>
  <c r="AG84" i="4"/>
  <c r="AF84" i="4"/>
  <c r="AG83" i="4"/>
  <c r="AF83" i="4"/>
  <c r="AG82" i="4"/>
  <c r="AF82" i="4"/>
  <c r="AG81" i="4"/>
  <c r="AF81" i="4"/>
  <c r="AG80" i="4"/>
  <c r="AF80" i="4"/>
  <c r="AG79" i="4"/>
  <c r="AF79" i="4"/>
  <c r="AG78" i="4"/>
  <c r="AF78" i="4"/>
  <c r="AG77" i="4"/>
  <c r="AF77" i="4"/>
  <c r="AG76" i="4"/>
  <c r="AF76" i="4"/>
  <c r="AG75" i="4"/>
  <c r="AF75" i="4"/>
  <c r="AG69" i="4"/>
  <c r="AG70" i="4" s="1"/>
  <c r="AF70" i="4"/>
  <c r="AE70" i="4"/>
  <c r="AD70" i="4"/>
  <c r="AC70" i="4"/>
  <c r="AB70" i="4"/>
  <c r="AA70" i="4"/>
  <c r="AG68" i="4"/>
  <c r="AG65" i="4"/>
  <c r="AG66" i="4"/>
  <c r="AF66" i="4"/>
  <c r="AE66" i="4"/>
  <c r="AD66" i="4"/>
  <c r="AC66" i="4"/>
  <c r="AB66" i="4"/>
  <c r="AA66" i="4"/>
  <c r="AG62" i="4"/>
  <c r="AG61" i="4"/>
  <c r="AF63" i="4"/>
  <c r="AE63" i="4"/>
  <c r="AD63" i="4"/>
  <c r="AC63" i="4"/>
  <c r="AB63" i="4"/>
  <c r="AA63" i="4"/>
  <c r="AG57" i="4"/>
  <c r="AG56" i="4"/>
  <c r="AG55" i="4"/>
  <c r="AG54" i="4"/>
  <c r="AG49" i="4"/>
  <c r="AG48" i="4"/>
  <c r="AG47" i="4"/>
  <c r="AF59" i="4"/>
  <c r="AE59" i="4"/>
  <c r="AD59" i="4"/>
  <c r="AC59" i="4"/>
  <c r="AB59" i="4"/>
  <c r="Z59" i="4"/>
  <c r="AF52" i="4"/>
  <c r="AE52" i="4"/>
  <c r="AD52" i="4"/>
  <c r="AC52" i="4"/>
  <c r="AB52" i="4"/>
  <c r="Z52" i="4"/>
  <c r="AG40" i="4"/>
  <c r="AG41" i="4" s="1"/>
  <c r="AG36" i="4"/>
  <c r="AG34" i="4"/>
  <c r="AG30" i="4"/>
  <c r="AG29" i="4"/>
  <c r="AF41" i="4"/>
  <c r="AE41" i="4"/>
  <c r="AD41" i="4"/>
  <c r="AC41" i="4"/>
  <c r="AB41" i="4"/>
  <c r="AA41" i="4"/>
  <c r="AF38" i="4"/>
  <c r="AE38" i="4"/>
  <c r="AD38" i="4"/>
  <c r="AC38" i="4"/>
  <c r="AB38" i="4"/>
  <c r="Z38" i="4"/>
  <c r="AF32" i="4"/>
  <c r="AE32" i="4"/>
  <c r="AD32" i="4"/>
  <c r="AC32" i="4"/>
  <c r="AB32" i="4"/>
  <c r="Z32" i="4"/>
  <c r="AG21" i="4"/>
  <c r="AG22" i="4" s="1"/>
  <c r="AG17" i="4"/>
  <c r="AG15" i="4"/>
  <c r="AG19" i="4" s="1"/>
  <c r="AG11" i="4"/>
  <c r="AG10" i="4"/>
  <c r="AG9" i="4"/>
  <c r="AF22" i="4"/>
  <c r="AE22" i="4"/>
  <c r="AD22" i="4"/>
  <c r="AC22" i="4"/>
  <c r="AB22" i="4"/>
  <c r="AA22" i="4"/>
  <c r="AE19" i="4"/>
  <c r="AD19" i="4"/>
  <c r="AC19" i="4"/>
  <c r="AB19" i="4"/>
  <c r="Z19" i="4"/>
  <c r="AD13" i="4"/>
  <c r="AC13" i="4"/>
  <c r="AB13" i="4"/>
  <c r="Z13" i="4"/>
  <c r="AG52" i="4" l="1"/>
  <c r="AG63" i="4"/>
  <c r="AG59" i="4"/>
  <c r="AG38" i="4"/>
  <c r="AG32" i="4"/>
  <c r="AG13" i="4"/>
  <c r="Q97" i="4"/>
  <c r="P97" i="4"/>
  <c r="O97" i="4"/>
  <c r="V85" i="4"/>
  <c r="U85" i="4"/>
  <c r="V70" i="4"/>
  <c r="U70" i="4"/>
  <c r="T70" i="4"/>
  <c r="S70" i="4"/>
  <c r="R70" i="4"/>
  <c r="Q70" i="4"/>
  <c r="P70" i="4"/>
  <c r="V66" i="4"/>
  <c r="U66" i="4"/>
  <c r="T66" i="4"/>
  <c r="S66" i="4"/>
  <c r="R66" i="4"/>
  <c r="Q66" i="4"/>
  <c r="P66" i="4"/>
  <c r="V63" i="4"/>
  <c r="U63" i="4"/>
  <c r="T63" i="4"/>
  <c r="S63" i="4"/>
  <c r="R63" i="4"/>
  <c r="Q63" i="4"/>
  <c r="P63" i="4"/>
  <c r="V59" i="4"/>
  <c r="T59" i="4"/>
  <c r="S59" i="4"/>
  <c r="R59" i="4"/>
  <c r="Q59" i="4"/>
  <c r="O59" i="4"/>
  <c r="V52" i="4"/>
  <c r="T52" i="4"/>
  <c r="S52" i="4"/>
  <c r="R52" i="4"/>
  <c r="Q52" i="4"/>
  <c r="O52" i="4"/>
  <c r="U41" i="4"/>
  <c r="V41" i="4"/>
  <c r="T41" i="4"/>
  <c r="S41" i="4"/>
  <c r="V38" i="4"/>
  <c r="T38" i="4"/>
  <c r="S38" i="4"/>
  <c r="R38" i="4"/>
  <c r="Q38" i="4"/>
  <c r="O38" i="4"/>
  <c r="V32" i="4"/>
  <c r="T32" i="4"/>
  <c r="S32" i="4"/>
  <c r="R32" i="4"/>
  <c r="Q32" i="4"/>
  <c r="O32" i="4"/>
  <c r="V22" i="4"/>
  <c r="T22" i="4"/>
  <c r="S22" i="4"/>
  <c r="R22" i="4"/>
  <c r="Q22" i="4"/>
  <c r="P22" i="4"/>
  <c r="V19" i="4"/>
  <c r="T19" i="4"/>
  <c r="S19" i="4"/>
  <c r="R19" i="4"/>
  <c r="Q19" i="4"/>
  <c r="O19" i="4"/>
  <c r="V13" i="4"/>
  <c r="S13" i="4"/>
  <c r="R13" i="4"/>
  <c r="Q13" i="4"/>
  <c r="O13" i="4"/>
  <c r="F97" i="4"/>
  <c r="E97" i="4"/>
  <c r="D97" i="4"/>
  <c r="K85" i="4"/>
  <c r="J85" i="4"/>
  <c r="K70" i="4"/>
  <c r="J70" i="4"/>
  <c r="I70" i="4"/>
  <c r="H70" i="4"/>
  <c r="G70" i="4"/>
  <c r="F70" i="4"/>
  <c r="E70" i="4"/>
  <c r="K66" i="4"/>
  <c r="J66" i="4"/>
  <c r="I66" i="4"/>
  <c r="H66" i="4"/>
  <c r="G66" i="4"/>
  <c r="F66" i="4"/>
  <c r="E66" i="4"/>
  <c r="K63" i="4"/>
  <c r="J63" i="4"/>
  <c r="I63" i="4"/>
  <c r="H63" i="4"/>
  <c r="G63" i="4"/>
  <c r="F63" i="4"/>
  <c r="E63" i="4"/>
  <c r="K59" i="4"/>
  <c r="J59" i="4"/>
  <c r="I59" i="4"/>
  <c r="H59" i="4"/>
  <c r="G59" i="4"/>
  <c r="F59" i="4"/>
  <c r="D59" i="4"/>
  <c r="J52" i="4"/>
  <c r="I52" i="4"/>
  <c r="H52" i="4"/>
  <c r="G52" i="4"/>
  <c r="F52" i="4"/>
  <c r="D52" i="4"/>
  <c r="K52" i="4"/>
  <c r="K41" i="4"/>
  <c r="J41" i="4"/>
  <c r="I41" i="4"/>
  <c r="H41" i="4"/>
  <c r="G41" i="4"/>
  <c r="F41" i="4"/>
  <c r="E41" i="4"/>
  <c r="J38" i="4"/>
  <c r="I38" i="4"/>
  <c r="H38" i="4"/>
  <c r="G38" i="4"/>
  <c r="F38" i="4"/>
  <c r="D38" i="4"/>
  <c r="K38" i="4"/>
  <c r="J32" i="4"/>
  <c r="I32" i="4"/>
  <c r="H32" i="4"/>
  <c r="G32" i="4"/>
  <c r="F32" i="4"/>
  <c r="D32" i="4"/>
  <c r="K32" i="4"/>
  <c r="J22" i="4"/>
  <c r="I22" i="4"/>
  <c r="H22" i="4"/>
  <c r="G22" i="4"/>
  <c r="F22" i="4"/>
  <c r="E22" i="4"/>
  <c r="K22" i="4"/>
  <c r="K19" i="4"/>
  <c r="I19" i="4"/>
  <c r="H19" i="4"/>
  <c r="G19" i="4"/>
  <c r="F19" i="4"/>
  <c r="D19" i="4"/>
  <c r="K13" i="4"/>
  <c r="H13" i="4"/>
  <c r="F13" i="4"/>
  <c r="D13" i="4"/>
  <c r="D209" i="5" l="1"/>
  <c r="C210" i="5"/>
  <c r="D208" i="5"/>
  <c r="D207" i="5"/>
  <c r="F178" i="5"/>
  <c r="G176" i="5" s="1"/>
  <c r="E177" i="5"/>
  <c r="D178" i="5"/>
  <c r="E176" i="5" s="1"/>
  <c r="G177" i="5" l="1"/>
  <c r="D147" i="5" l="1"/>
  <c r="E146" i="5"/>
  <c r="C147" i="5"/>
  <c r="E145" i="5"/>
  <c r="E144" i="5"/>
  <c r="E143" i="5"/>
  <c r="D101" i="5"/>
  <c r="E100" i="5"/>
  <c r="C101" i="5"/>
  <c r="E99" i="5"/>
  <c r="E98" i="5"/>
  <c r="E97" i="5"/>
  <c r="U165" i="4" l="1"/>
  <c r="J165" i="4"/>
  <c r="AG177" i="4"/>
  <c r="Z181" i="4" l="1"/>
  <c r="AF176" i="4"/>
  <c r="AE176" i="4"/>
  <c r="AD176" i="4"/>
  <c r="AC176" i="4"/>
  <c r="AB176" i="4"/>
  <c r="AA176" i="4"/>
  <c r="AF175" i="4"/>
  <c r="AF174" i="4"/>
  <c r="AF172" i="4"/>
  <c r="AE172" i="4"/>
  <c r="AD172" i="4"/>
  <c r="AC172" i="4"/>
  <c r="AB172" i="4"/>
  <c r="AA172" i="4"/>
  <c r="AF169" i="4"/>
  <c r="AC169" i="4"/>
  <c r="AB169" i="4"/>
  <c r="AA169" i="4"/>
  <c r="AF168" i="4"/>
  <c r="AF167" i="4"/>
  <c r="AF165" i="4"/>
  <c r="AD165" i="4"/>
  <c r="AC165" i="4"/>
  <c r="AB165" i="4"/>
  <c r="Z165" i="4"/>
  <c r="AF163" i="4"/>
  <c r="AF161" i="4"/>
  <c r="AF159" i="4"/>
  <c r="AE159" i="4"/>
  <c r="AD159" i="4"/>
  <c r="AC159" i="4"/>
  <c r="AB159" i="4"/>
  <c r="Z159" i="4"/>
  <c r="AF157" i="4"/>
  <c r="AF155" i="4"/>
  <c r="AF152" i="4"/>
  <c r="AE152" i="4"/>
  <c r="AD152" i="4"/>
  <c r="AC152" i="4"/>
  <c r="AB152" i="4"/>
  <c r="AA152" i="4"/>
  <c r="AF151" i="4"/>
  <c r="AF149" i="4"/>
  <c r="AE149" i="4"/>
  <c r="AD149" i="4"/>
  <c r="AC149" i="4"/>
  <c r="AB149" i="4"/>
  <c r="Z149" i="4"/>
  <c r="AF147" i="4"/>
  <c r="AF145" i="4"/>
  <c r="AF143" i="4"/>
  <c r="AD143" i="4"/>
  <c r="AE143" i="4"/>
  <c r="AC143" i="4"/>
  <c r="AB143" i="4"/>
  <c r="Z143" i="4"/>
  <c r="AF141" i="4"/>
  <c r="AF140" i="4"/>
  <c r="AF139" i="4"/>
  <c r="AF136" i="4"/>
  <c r="AE136" i="4"/>
  <c r="AD136" i="4"/>
  <c r="AC136" i="4"/>
  <c r="AB136" i="4"/>
  <c r="AA136" i="4"/>
  <c r="AF135" i="4"/>
  <c r="AF133" i="4"/>
  <c r="AC133" i="4"/>
  <c r="AB133" i="4"/>
  <c r="Z133" i="4"/>
  <c r="AF131" i="4"/>
  <c r="AF129" i="4"/>
  <c r="AF127" i="4"/>
  <c r="AC127" i="4"/>
  <c r="AB127" i="4"/>
  <c r="Z127" i="4"/>
  <c r="U159" i="4"/>
  <c r="T159" i="4"/>
  <c r="S159" i="4"/>
  <c r="R159" i="4"/>
  <c r="Q159" i="4"/>
  <c r="P159" i="4"/>
  <c r="U155" i="4"/>
  <c r="T155" i="4"/>
  <c r="S155" i="4"/>
  <c r="R155" i="4"/>
  <c r="Q155" i="4"/>
  <c r="P155" i="4"/>
  <c r="U152" i="4"/>
  <c r="R152" i="4"/>
  <c r="Q152" i="4"/>
  <c r="P152" i="4"/>
  <c r="U148" i="4"/>
  <c r="S148" i="4"/>
  <c r="R148" i="4"/>
  <c r="Q148" i="4"/>
  <c r="O148" i="4"/>
  <c r="U142" i="4"/>
  <c r="R142" i="4"/>
  <c r="Q142" i="4"/>
  <c r="O142" i="4"/>
  <c r="U135" i="4"/>
  <c r="T135" i="4"/>
  <c r="S135" i="4"/>
  <c r="R135" i="4"/>
  <c r="Q135" i="4"/>
  <c r="P135" i="4"/>
  <c r="U132" i="4"/>
  <c r="S132" i="4"/>
  <c r="R132" i="4"/>
  <c r="Q132" i="4"/>
  <c r="O132" i="4"/>
  <c r="U126" i="4"/>
  <c r="R126" i="4"/>
  <c r="Q126" i="4"/>
  <c r="O126" i="4"/>
  <c r="U119" i="4"/>
  <c r="T119" i="4"/>
  <c r="S119" i="4"/>
  <c r="R119" i="4"/>
  <c r="Q119" i="4"/>
  <c r="P119" i="4"/>
  <c r="U116" i="4"/>
  <c r="R116" i="4"/>
  <c r="Q116" i="4"/>
  <c r="O116" i="4"/>
  <c r="J159" i="4" l="1"/>
  <c r="H159" i="4"/>
  <c r="G159" i="4"/>
  <c r="F159" i="4"/>
  <c r="E159" i="4"/>
  <c r="J152" i="4"/>
  <c r="G152" i="4"/>
  <c r="F152" i="4"/>
  <c r="E152" i="4"/>
  <c r="J148" i="4"/>
  <c r="H148" i="4"/>
  <c r="G148" i="4"/>
  <c r="F148" i="4"/>
  <c r="D148" i="4"/>
  <c r="J142" i="4"/>
  <c r="H142" i="4"/>
  <c r="G142" i="4"/>
  <c r="F142" i="4"/>
  <c r="D142" i="4"/>
  <c r="J135" i="4"/>
  <c r="H135" i="4"/>
  <c r="G135" i="4"/>
  <c r="F135" i="4"/>
  <c r="E135" i="4"/>
  <c r="J132" i="4"/>
  <c r="I132" i="4"/>
  <c r="H132" i="4"/>
  <c r="G132" i="4"/>
  <c r="F132" i="4"/>
  <c r="D132" i="4"/>
  <c r="J126" i="4"/>
  <c r="H126" i="4"/>
  <c r="G126" i="4"/>
  <c r="F126" i="4"/>
  <c r="D126" i="4"/>
  <c r="J119" i="4"/>
  <c r="G119" i="4"/>
  <c r="F119" i="4"/>
  <c r="E119" i="4"/>
  <c r="J116" i="4"/>
  <c r="G116" i="4"/>
  <c r="F116" i="4"/>
  <c r="D116" i="4"/>
  <c r="J110" i="4"/>
  <c r="G110" i="4"/>
  <c r="F110" i="4"/>
  <c r="D110" i="4"/>
  <c r="F289" i="3" l="1"/>
  <c r="G286" i="3" s="1"/>
  <c r="D289" i="3"/>
  <c r="E288" i="3" s="1"/>
  <c r="E257" i="3" l="1"/>
  <c r="E273" i="3"/>
  <c r="E285" i="3"/>
  <c r="G259" i="3"/>
  <c r="G267" i="3"/>
  <c r="G271" i="3"/>
  <c r="G275" i="3"/>
  <c r="G279" i="3"/>
  <c r="G283" i="3"/>
  <c r="G287" i="3"/>
  <c r="E253" i="3"/>
  <c r="E265" i="3"/>
  <c r="E277" i="3"/>
  <c r="G255" i="3"/>
  <c r="E262" i="3"/>
  <c r="G272" i="3"/>
  <c r="E258" i="3"/>
  <c r="E270" i="3"/>
  <c r="E278" i="3"/>
  <c r="E286" i="3"/>
  <c r="E251" i="3"/>
  <c r="E261" i="3"/>
  <c r="E269" i="3"/>
  <c r="E281" i="3"/>
  <c r="G251" i="3"/>
  <c r="G263" i="3"/>
  <c r="E254" i="3"/>
  <c r="E266" i="3"/>
  <c r="E274" i="3"/>
  <c r="E282" i="3"/>
  <c r="G252" i="3"/>
  <c r="G256" i="3"/>
  <c r="G260" i="3"/>
  <c r="G264" i="3"/>
  <c r="G268" i="3"/>
  <c r="G276" i="3"/>
  <c r="G280" i="3"/>
  <c r="G284" i="3"/>
  <c r="G288" i="3"/>
  <c r="E255" i="3"/>
  <c r="E259" i="3"/>
  <c r="E263" i="3"/>
  <c r="E267" i="3"/>
  <c r="E271" i="3"/>
  <c r="E275" i="3"/>
  <c r="E279" i="3"/>
  <c r="E283" i="3"/>
  <c r="E287" i="3"/>
  <c r="G253" i="3"/>
  <c r="G257" i="3"/>
  <c r="G261" i="3"/>
  <c r="G265" i="3"/>
  <c r="G269" i="3"/>
  <c r="G273" i="3"/>
  <c r="G277" i="3"/>
  <c r="G281" i="3"/>
  <c r="G285" i="3"/>
  <c r="E252" i="3"/>
  <c r="E256" i="3"/>
  <c r="E260" i="3"/>
  <c r="E264" i="3"/>
  <c r="E268" i="3"/>
  <c r="E272" i="3"/>
  <c r="E276" i="3"/>
  <c r="E280" i="3"/>
  <c r="E284" i="3"/>
  <c r="G254" i="3"/>
  <c r="G258" i="3"/>
  <c r="G262" i="3"/>
  <c r="G266" i="3"/>
  <c r="G270" i="3"/>
  <c r="G274" i="3"/>
  <c r="G278" i="3"/>
  <c r="G282" i="3"/>
  <c r="G295" i="3"/>
  <c r="G303" i="3"/>
  <c r="G293" i="3"/>
  <c r="G301" i="3"/>
  <c r="G297" i="3"/>
  <c r="G305" i="3"/>
  <c r="G299" i="3"/>
  <c r="E296" i="3"/>
  <c r="E304" i="3"/>
  <c r="E312" i="3"/>
  <c r="E316" i="3"/>
  <c r="E295" i="3"/>
  <c r="E300" i="3"/>
  <c r="E303" i="3"/>
  <c r="E309" i="3"/>
  <c r="E314" i="3"/>
  <c r="E318" i="3"/>
  <c r="E293" i="3"/>
  <c r="E298" i="3"/>
  <c r="E301" i="3"/>
  <c r="E306" i="3"/>
  <c r="E310" i="3"/>
  <c r="E315" i="3"/>
  <c r="E299" i="3"/>
  <c r="E307" i="3"/>
  <c r="E294" i="3"/>
  <c r="E297" i="3"/>
  <c r="E302" i="3"/>
  <c r="E305" i="3"/>
  <c r="E308" i="3"/>
  <c r="E313" i="3"/>
  <c r="E317" i="3"/>
  <c r="G307" i="3"/>
  <c r="G318" i="3"/>
  <c r="G294" i="3"/>
  <c r="G296" i="3"/>
  <c r="G298" i="3"/>
  <c r="G300" i="3"/>
  <c r="G302" i="3"/>
  <c r="G304" i="3"/>
  <c r="G306" i="3"/>
  <c r="G308" i="3"/>
  <c r="G310" i="3"/>
  <c r="G313" i="3"/>
  <c r="G315" i="3"/>
  <c r="G317" i="3"/>
  <c r="G309" i="3"/>
  <c r="G312" i="3"/>
  <c r="G314" i="3"/>
  <c r="G316" i="3"/>
  <c r="D245" i="3"/>
  <c r="E224" i="3"/>
  <c r="C224" i="3"/>
  <c r="E208" i="3"/>
  <c r="F207" i="3" s="1"/>
  <c r="F205" i="3" l="1"/>
  <c r="F206" i="3"/>
  <c r="D242" i="3"/>
  <c r="D230" i="3"/>
  <c r="D238" i="3"/>
  <c r="D234" i="3"/>
  <c r="D231" i="3"/>
  <c r="D235" i="3"/>
  <c r="D239" i="3"/>
  <c r="D243" i="3"/>
  <c r="D228" i="3"/>
  <c r="D232" i="3"/>
  <c r="D236" i="3"/>
  <c r="D240" i="3"/>
  <c r="D244" i="3"/>
  <c r="D229" i="3"/>
  <c r="D233" i="3"/>
  <c r="D237" i="3"/>
  <c r="D241" i="3"/>
  <c r="F222" i="3"/>
  <c r="D223" i="3"/>
  <c r="J175" i="3"/>
  <c r="C213" i="3"/>
  <c r="D212" i="3" s="1"/>
  <c r="D222" i="3" l="1"/>
  <c r="F223" i="3"/>
  <c r="D211" i="3"/>
  <c r="G54" i="3"/>
  <c r="F54" i="3"/>
  <c r="E54" i="3"/>
  <c r="D54" i="3"/>
  <c r="I52" i="3"/>
  <c r="G53" i="3" s="1"/>
  <c r="H52" i="3"/>
  <c r="F53" i="3" s="1"/>
  <c r="I50" i="3"/>
  <c r="E51" i="3" s="1"/>
  <c r="H50" i="3"/>
  <c r="D51" i="3" s="1"/>
  <c r="I48" i="3"/>
  <c r="G49" i="3" s="1"/>
  <c r="H48" i="3"/>
  <c r="F49" i="3" s="1"/>
  <c r="I18" i="1"/>
  <c r="J17" i="1" s="1"/>
  <c r="I25" i="1"/>
  <c r="J24" i="1" s="1"/>
  <c r="I33" i="1"/>
  <c r="J29" i="1" s="1"/>
  <c r="C8" i="1"/>
  <c r="D8" i="1"/>
  <c r="I9" i="1"/>
  <c r="J8" i="1" s="1"/>
  <c r="E53" i="3" l="1"/>
  <c r="D49" i="3"/>
  <c r="E49" i="3"/>
  <c r="D53" i="3"/>
  <c r="F51" i="3"/>
  <c r="H54" i="3"/>
  <c r="F55" i="3" s="1"/>
  <c r="G51" i="3"/>
  <c r="I54" i="3"/>
  <c r="G55" i="3" s="1"/>
  <c r="I34" i="1"/>
  <c r="K29" i="1" s="1"/>
  <c r="J16" i="1"/>
  <c r="J15" i="1"/>
  <c r="J32" i="1"/>
  <c r="J28" i="1"/>
  <c r="J23" i="1"/>
  <c r="J30" i="1"/>
  <c r="I20" i="1"/>
  <c r="J31" i="1"/>
  <c r="J7" i="1"/>
  <c r="K31" i="1" l="1"/>
  <c r="D55" i="3"/>
  <c r="E55" i="3"/>
  <c r="K32" i="1"/>
  <c r="K24" i="1"/>
  <c r="K30" i="1"/>
  <c r="K23" i="1"/>
  <c r="K28" i="1"/>
  <c r="K16" i="1"/>
  <c r="K19" i="1"/>
  <c r="K15" i="1"/>
  <c r="I35" i="1"/>
  <c r="L34" i="1" s="1"/>
  <c r="K17" i="1"/>
  <c r="L20" i="1" l="1"/>
  <c r="C70" i="3" l="1"/>
  <c r="K61" i="3"/>
  <c r="K60" i="3"/>
  <c r="K62" i="3" l="1"/>
  <c r="D203" i="5"/>
  <c r="F196" i="5"/>
  <c r="G194" i="5" s="1"/>
  <c r="D196" i="5"/>
  <c r="E195" i="5" s="1"/>
  <c r="G165" i="5" l="1"/>
  <c r="G167" i="5"/>
  <c r="E165" i="5"/>
  <c r="E167" i="5"/>
  <c r="G159" i="5"/>
  <c r="G163" i="5"/>
  <c r="E159" i="5"/>
  <c r="E163" i="5"/>
  <c r="G175" i="5"/>
  <c r="G156" i="5"/>
  <c r="E173" i="5"/>
  <c r="E156" i="5"/>
  <c r="G183" i="5"/>
  <c r="G187" i="5"/>
  <c r="D202" i="5"/>
  <c r="D206" i="5"/>
  <c r="D200" i="5"/>
  <c r="D204" i="5"/>
  <c r="D201" i="5"/>
  <c r="D205" i="5"/>
  <c r="G191" i="5"/>
  <c r="E187" i="5"/>
  <c r="E194" i="5"/>
  <c r="E183" i="5"/>
  <c r="E191" i="5"/>
  <c r="G162" i="5"/>
  <c r="G166" i="5"/>
  <c r="G157" i="5"/>
  <c r="G168" i="5"/>
  <c r="G160" i="5"/>
  <c r="G172" i="5"/>
  <c r="E153" i="5"/>
  <c r="E166" i="5"/>
  <c r="E157" i="5"/>
  <c r="E168" i="5"/>
  <c r="E158" i="5"/>
  <c r="E172" i="5"/>
  <c r="E162" i="5"/>
  <c r="G155" i="5"/>
  <c r="G173" i="5"/>
  <c r="G161" i="5"/>
  <c r="G164" i="5"/>
  <c r="G154" i="5"/>
  <c r="G171" i="5"/>
  <c r="G158" i="5"/>
  <c r="G169" i="5"/>
  <c r="G174" i="5"/>
  <c r="E185" i="5"/>
  <c r="E189" i="5"/>
  <c r="E192" i="5"/>
  <c r="G153" i="5"/>
  <c r="G170" i="5"/>
  <c r="G185" i="5"/>
  <c r="G189" i="5"/>
  <c r="G192" i="5"/>
  <c r="E174" i="5"/>
  <c r="E169" i="5"/>
  <c r="E160" i="5"/>
  <c r="E170" i="5"/>
  <c r="E175" i="5"/>
  <c r="E154" i="5"/>
  <c r="E161" i="5"/>
  <c r="E171" i="5"/>
  <c r="E155" i="5"/>
  <c r="E164" i="5"/>
  <c r="E184" i="5"/>
  <c r="E186" i="5"/>
  <c r="E188" i="5"/>
  <c r="E190" i="5"/>
  <c r="E193" i="5"/>
  <c r="G184" i="5"/>
  <c r="G186" i="5"/>
  <c r="G188" i="5"/>
  <c r="G190" i="5"/>
  <c r="G193" i="5"/>
  <c r="G195" i="5"/>
  <c r="D290" i="5" l="1"/>
  <c r="E290" i="5"/>
  <c r="C290" i="5"/>
  <c r="E289" i="5"/>
  <c r="D289" i="5"/>
  <c r="C289" i="5"/>
  <c r="E288" i="5"/>
  <c r="D288" i="5"/>
  <c r="C288" i="5"/>
  <c r="E286" i="5"/>
  <c r="D286" i="5"/>
  <c r="C286" i="5"/>
  <c r="E281" i="5"/>
  <c r="D281" i="5"/>
  <c r="C281" i="5"/>
  <c r="D291" i="5" l="1"/>
  <c r="C291" i="5"/>
  <c r="E291" i="5"/>
  <c r="G300" i="5"/>
  <c r="E300" i="5"/>
  <c r="C300" i="5"/>
  <c r="C271" i="5"/>
  <c r="D270" i="5" s="1"/>
  <c r="C260" i="5"/>
  <c r="D259" i="5" s="1"/>
  <c r="I300" i="5" l="1"/>
  <c r="G301" i="5" s="1"/>
  <c r="D297" i="5"/>
  <c r="D298" i="5"/>
  <c r="D299" i="5"/>
  <c r="F298" i="5"/>
  <c r="F297" i="5"/>
  <c r="F299" i="5"/>
  <c r="D268" i="5"/>
  <c r="D269" i="5"/>
  <c r="D258" i="5"/>
  <c r="F252" i="5"/>
  <c r="E252" i="5"/>
  <c r="D252" i="5"/>
  <c r="C252" i="5"/>
  <c r="G245" i="5"/>
  <c r="E245" i="5"/>
  <c r="C245" i="5"/>
  <c r="D242" i="5" s="1"/>
  <c r="F235" i="5"/>
  <c r="E235" i="5"/>
  <c r="D235" i="5"/>
  <c r="F234" i="5"/>
  <c r="E234" i="5"/>
  <c r="D234" i="5"/>
  <c r="F233" i="5"/>
  <c r="E233" i="5"/>
  <c r="D233" i="5"/>
  <c r="F232" i="5"/>
  <c r="E232" i="5"/>
  <c r="D232" i="5"/>
  <c r="F228" i="5"/>
  <c r="E228" i="5"/>
  <c r="D228" i="5"/>
  <c r="C217" i="5" l="1"/>
  <c r="D216" i="5" s="1"/>
  <c r="E301" i="5"/>
  <c r="C301" i="5"/>
  <c r="I245" i="5"/>
  <c r="C246" i="5" s="1"/>
  <c r="D243" i="5"/>
  <c r="D244" i="5"/>
  <c r="E236" i="5"/>
  <c r="F236" i="5"/>
  <c r="D236" i="5"/>
  <c r="E139" i="5"/>
  <c r="E140" i="5"/>
  <c r="E141" i="5"/>
  <c r="E142" i="5"/>
  <c r="E137" i="5"/>
  <c r="E138" i="5"/>
  <c r="E133" i="5"/>
  <c r="E134" i="5"/>
  <c r="E135" i="5"/>
  <c r="E136" i="5"/>
  <c r="E132" i="5"/>
  <c r="E88" i="5"/>
  <c r="E89" i="5"/>
  <c r="E90" i="5"/>
  <c r="E91" i="5"/>
  <c r="E92" i="5"/>
  <c r="E93" i="5"/>
  <c r="E94" i="5"/>
  <c r="E95" i="5"/>
  <c r="E96" i="5"/>
  <c r="E83" i="5"/>
  <c r="E84" i="5"/>
  <c r="E85" i="5"/>
  <c r="E86" i="5"/>
  <c r="E87" i="5"/>
  <c r="E82" i="5"/>
  <c r="E121" i="5"/>
  <c r="E122" i="5"/>
  <c r="E123" i="5"/>
  <c r="E124" i="5"/>
  <c r="E125" i="5"/>
  <c r="E126" i="5"/>
  <c r="E127" i="5"/>
  <c r="E128" i="5"/>
  <c r="E129" i="5"/>
  <c r="E130" i="5"/>
  <c r="E131" i="5"/>
  <c r="E112" i="5"/>
  <c r="E113" i="5"/>
  <c r="E114" i="5"/>
  <c r="E115" i="5"/>
  <c r="E116" i="5"/>
  <c r="E117" i="5"/>
  <c r="E118" i="5"/>
  <c r="E119" i="5"/>
  <c r="E120" i="5"/>
  <c r="E104" i="5"/>
  <c r="E105" i="5"/>
  <c r="E106" i="5"/>
  <c r="E107" i="5"/>
  <c r="E108" i="5"/>
  <c r="E109" i="5"/>
  <c r="E110" i="5"/>
  <c r="E111" i="5"/>
  <c r="E103" i="5"/>
  <c r="D215" i="5" l="1"/>
  <c r="C148" i="5"/>
  <c r="E101" i="5"/>
  <c r="F100" i="5" s="1"/>
  <c r="E147" i="5"/>
  <c r="F146" i="5" s="1"/>
  <c r="E246" i="5"/>
  <c r="G246" i="5"/>
  <c r="D148" i="5"/>
  <c r="F144" i="5" l="1"/>
  <c r="F145" i="5"/>
  <c r="F105" i="5"/>
  <c r="F143" i="5"/>
  <c r="F98" i="5"/>
  <c r="F99" i="5"/>
  <c r="F94" i="5"/>
  <c r="F97" i="5"/>
  <c r="E148" i="5"/>
  <c r="G146" i="5" s="1"/>
  <c r="F82" i="5"/>
  <c r="F92" i="5"/>
  <c r="F91" i="5"/>
  <c r="F95" i="5"/>
  <c r="F136" i="5"/>
  <c r="F110" i="5"/>
  <c r="F120" i="5"/>
  <c r="F133" i="5"/>
  <c r="F103" i="5"/>
  <c r="F140" i="5"/>
  <c r="F115" i="5"/>
  <c r="F123" i="5"/>
  <c r="F116" i="5"/>
  <c r="F130" i="5"/>
  <c r="F135" i="5"/>
  <c r="F118" i="5"/>
  <c r="F107" i="5"/>
  <c r="F108" i="5"/>
  <c r="F113" i="5"/>
  <c r="F125" i="5"/>
  <c r="F84" i="5"/>
  <c r="F111" i="5"/>
  <c r="F129" i="5"/>
  <c r="F126" i="5"/>
  <c r="F106" i="5"/>
  <c r="F119" i="5"/>
  <c r="F127" i="5"/>
  <c r="F132" i="5"/>
  <c r="F137" i="5"/>
  <c r="F142" i="5"/>
  <c r="F109" i="5"/>
  <c r="F117" i="5"/>
  <c r="F121" i="5"/>
  <c r="F124" i="5"/>
  <c r="F128" i="5"/>
  <c r="F134" i="5"/>
  <c r="F138" i="5"/>
  <c r="F104" i="5"/>
  <c r="F112" i="5"/>
  <c r="F139" i="5"/>
  <c r="F122" i="5"/>
  <c r="F131" i="5"/>
  <c r="F141" i="5"/>
  <c r="F114" i="5"/>
  <c r="F83" i="5"/>
  <c r="F87" i="5"/>
  <c r="F93" i="5"/>
  <c r="F88" i="5"/>
  <c r="F85" i="5"/>
  <c r="F90" i="5"/>
  <c r="F89" i="5"/>
  <c r="F86" i="5"/>
  <c r="F96" i="5"/>
  <c r="G144" i="5" l="1"/>
  <c r="G145" i="5"/>
  <c r="G100" i="5"/>
  <c r="G143" i="5"/>
  <c r="G98" i="5"/>
  <c r="G99" i="5"/>
  <c r="G94" i="5"/>
  <c r="G97" i="5"/>
  <c r="G84" i="5"/>
  <c r="G96" i="5"/>
  <c r="G132" i="5"/>
  <c r="G82" i="5"/>
  <c r="G136" i="5"/>
  <c r="G111" i="5"/>
  <c r="G83" i="5"/>
  <c r="G133" i="5"/>
  <c r="G130" i="5"/>
  <c r="G137" i="5"/>
  <c r="G105" i="5"/>
  <c r="G120" i="5"/>
  <c r="G91" i="5"/>
  <c r="G85" i="5"/>
  <c r="G92" i="5"/>
  <c r="G131" i="5"/>
  <c r="G104" i="5"/>
  <c r="G121" i="5"/>
  <c r="G113" i="5"/>
  <c r="G138" i="5"/>
  <c r="G128" i="5"/>
  <c r="G89" i="5"/>
  <c r="G90" i="5"/>
  <c r="G110" i="5"/>
  <c r="G124" i="5"/>
  <c r="G109" i="5"/>
  <c r="G115" i="5"/>
  <c r="G135" i="5"/>
  <c r="G141" i="5"/>
  <c r="G86" i="5"/>
  <c r="G107" i="5"/>
  <c r="G140" i="5"/>
  <c r="G116" i="5"/>
  <c r="G118" i="5"/>
  <c r="G123" i="5"/>
  <c r="G147" i="5"/>
  <c r="G125" i="5"/>
  <c r="G95" i="5"/>
  <c r="G112" i="5"/>
  <c r="G122" i="5"/>
  <c r="G134" i="5"/>
  <c r="G93" i="5"/>
  <c r="G127" i="5"/>
  <c r="G117" i="5"/>
  <c r="G108" i="5"/>
  <c r="G126" i="5"/>
  <c r="G139" i="5"/>
  <c r="G106" i="5"/>
  <c r="G129" i="5"/>
  <c r="G142" i="5"/>
  <c r="G103" i="5"/>
  <c r="G114" i="5"/>
  <c r="G119" i="5"/>
  <c r="G87" i="5"/>
  <c r="G88" i="5"/>
  <c r="G101" i="5"/>
  <c r="H76" i="5"/>
  <c r="H70" i="5"/>
  <c r="H59" i="5"/>
  <c r="H53" i="5"/>
  <c r="I53" i="5" s="1"/>
  <c r="G76" i="5"/>
  <c r="F76" i="5"/>
  <c r="E76" i="5"/>
  <c r="D76" i="5"/>
  <c r="C76" i="5"/>
  <c r="G70" i="5"/>
  <c r="F70" i="5"/>
  <c r="E70" i="5"/>
  <c r="D70" i="5"/>
  <c r="C70" i="5"/>
  <c r="G59" i="5"/>
  <c r="F59" i="5"/>
  <c r="E59" i="5"/>
  <c r="D59" i="5"/>
  <c r="C59" i="5"/>
  <c r="G53" i="5"/>
  <c r="F53" i="5"/>
  <c r="E53" i="5"/>
  <c r="D53" i="5"/>
  <c r="C53" i="5"/>
  <c r="I59" i="5" l="1"/>
  <c r="F60" i="5"/>
  <c r="H77" i="5"/>
  <c r="G60" i="5"/>
  <c r="H60" i="5"/>
  <c r="D60" i="5"/>
  <c r="G77" i="5"/>
  <c r="F77" i="5"/>
  <c r="E77" i="5"/>
  <c r="D77" i="5"/>
  <c r="C77" i="5"/>
  <c r="C60" i="5"/>
  <c r="E60" i="5"/>
  <c r="G29" i="5"/>
  <c r="C35" i="5" s="1"/>
  <c r="F29" i="5"/>
  <c r="E29" i="5"/>
  <c r="C34" i="5" s="1"/>
  <c r="D29" i="5"/>
  <c r="I27" i="5"/>
  <c r="H27" i="5"/>
  <c r="D28" i="5" s="1"/>
  <c r="I25" i="5"/>
  <c r="H25" i="5"/>
  <c r="F26" i="5" s="1"/>
  <c r="I23" i="5"/>
  <c r="C40" i="5" s="1"/>
  <c r="H23" i="5"/>
  <c r="D26" i="5" l="1"/>
  <c r="G26" i="5"/>
  <c r="C41" i="5"/>
  <c r="E28" i="5"/>
  <c r="C42" i="5"/>
  <c r="H29" i="5"/>
  <c r="D30" i="5" s="1"/>
  <c r="I29" i="5"/>
  <c r="E26" i="5"/>
  <c r="F24" i="5"/>
  <c r="F28" i="5"/>
  <c r="G24" i="5"/>
  <c r="G28" i="5"/>
  <c r="D24" i="5"/>
  <c r="E24" i="5"/>
  <c r="C43" i="5" l="1"/>
  <c r="E30" i="5"/>
  <c r="C36" i="5"/>
  <c r="F30" i="5"/>
  <c r="G30" i="5"/>
  <c r="C14" i="5"/>
  <c r="D13" i="5" s="1"/>
  <c r="D42" i="5" l="1"/>
  <c r="D40" i="5"/>
  <c r="D41" i="5"/>
  <c r="D34" i="5"/>
  <c r="D35" i="5"/>
  <c r="D11" i="5"/>
  <c r="D12" i="5"/>
  <c r="C7" i="5"/>
  <c r="D6" i="5" s="1"/>
  <c r="J484" i="3"/>
  <c r="I484" i="3"/>
  <c r="J483" i="3"/>
  <c r="I483" i="3"/>
  <c r="C435" i="3"/>
  <c r="D435" i="3"/>
  <c r="D5" i="5" l="1"/>
  <c r="H414" i="3"/>
  <c r="E414" i="3" s="1"/>
  <c r="F408" i="3"/>
  <c r="E408" i="3"/>
  <c r="D408" i="3"/>
  <c r="C408" i="3"/>
  <c r="G401" i="3"/>
  <c r="H399" i="3" s="1"/>
  <c r="E401" i="3"/>
  <c r="F399" i="3" s="1"/>
  <c r="C401" i="3"/>
  <c r="G391" i="3"/>
  <c r="F391" i="3"/>
  <c r="E391" i="3"/>
  <c r="D391" i="3"/>
  <c r="G390" i="3"/>
  <c r="F390" i="3"/>
  <c r="E390" i="3"/>
  <c r="D390" i="3"/>
  <c r="G389" i="3"/>
  <c r="F389" i="3"/>
  <c r="E389" i="3"/>
  <c r="D389" i="3"/>
  <c r="F388" i="3"/>
  <c r="E388" i="3"/>
  <c r="D388" i="3"/>
  <c r="G388" i="3"/>
  <c r="C372" i="3" s="1"/>
  <c r="G384" i="3"/>
  <c r="C371" i="3" s="1"/>
  <c r="F384" i="3"/>
  <c r="D384" i="3"/>
  <c r="C363" i="3"/>
  <c r="D361" i="3" s="1"/>
  <c r="C373" i="3" l="1"/>
  <c r="D372" i="3" s="1"/>
  <c r="F392" i="3"/>
  <c r="E392" i="3"/>
  <c r="G392" i="3"/>
  <c r="D392" i="3"/>
  <c r="G414" i="3"/>
  <c r="C414" i="3"/>
  <c r="H398" i="3"/>
  <c r="F398" i="3"/>
  <c r="I401" i="3"/>
  <c r="E402" i="3" s="1"/>
  <c r="D400" i="3"/>
  <c r="D399" i="3"/>
  <c r="F400" i="3"/>
  <c r="D398" i="3"/>
  <c r="H400" i="3"/>
  <c r="D362" i="3"/>
  <c r="D360" i="3"/>
  <c r="G355" i="3"/>
  <c r="H353" i="3" s="1"/>
  <c r="E355" i="3"/>
  <c r="F352" i="3" s="1"/>
  <c r="C355" i="3"/>
  <c r="D352" i="3" s="1"/>
  <c r="D371" i="3" l="1"/>
  <c r="G402" i="3"/>
  <c r="C402" i="3"/>
  <c r="H352" i="3"/>
  <c r="H354" i="3"/>
  <c r="F353" i="3"/>
  <c r="F354" i="3"/>
  <c r="I355" i="3"/>
  <c r="G356" i="3" s="1"/>
  <c r="D354" i="3"/>
  <c r="D353" i="3"/>
  <c r="F346" i="3"/>
  <c r="E346" i="3"/>
  <c r="D346" i="3"/>
  <c r="F343" i="3"/>
  <c r="E343" i="3"/>
  <c r="D343" i="3"/>
  <c r="F340" i="3"/>
  <c r="E340" i="3"/>
  <c r="D340" i="3"/>
  <c r="F337" i="3"/>
  <c r="E337" i="3"/>
  <c r="D337" i="3"/>
  <c r="F328" i="3"/>
  <c r="G327" i="3" s="1"/>
  <c r="E328" i="3"/>
  <c r="D328" i="3"/>
  <c r="D127" i="3"/>
  <c r="C127" i="3"/>
  <c r="C120" i="3"/>
  <c r="D119" i="3" s="1"/>
  <c r="C208" i="3"/>
  <c r="D207" i="3" s="1"/>
  <c r="C195" i="3"/>
  <c r="H177" i="3"/>
  <c r="G177" i="3"/>
  <c r="F177" i="3"/>
  <c r="E177" i="3"/>
  <c r="D177" i="3"/>
  <c r="C177" i="3"/>
  <c r="K176" i="3"/>
  <c r="D194" i="3" s="1"/>
  <c r="J176" i="3"/>
  <c r="D193" i="3" s="1"/>
  <c r="I176" i="3"/>
  <c r="D192" i="3" s="1"/>
  <c r="K175" i="3"/>
  <c r="I175" i="3"/>
  <c r="I149" i="3"/>
  <c r="I148" i="3"/>
  <c r="I147" i="3"/>
  <c r="I140" i="3"/>
  <c r="I139" i="3"/>
  <c r="I138" i="3"/>
  <c r="C183" i="3"/>
  <c r="D182" i="3" s="1"/>
  <c r="G343" i="3" l="1"/>
  <c r="G346" i="3"/>
  <c r="D205" i="3"/>
  <c r="D206" i="3"/>
  <c r="D181" i="3"/>
  <c r="D195" i="3"/>
  <c r="E193" i="3" s="1"/>
  <c r="C356" i="3"/>
  <c r="E356" i="3"/>
  <c r="G326" i="3"/>
  <c r="J177" i="3"/>
  <c r="E125" i="3"/>
  <c r="E126" i="3"/>
  <c r="E124" i="3"/>
  <c r="D117" i="3"/>
  <c r="D118" i="3"/>
  <c r="K177" i="3"/>
  <c r="I177" i="3"/>
  <c r="G150" i="3"/>
  <c r="H149" i="3" s="1"/>
  <c r="E150" i="3"/>
  <c r="C150" i="3"/>
  <c r="D147" i="3" s="1"/>
  <c r="G141" i="3"/>
  <c r="H140" i="3" s="1"/>
  <c r="E141" i="3"/>
  <c r="F140" i="3" s="1"/>
  <c r="C141" i="3"/>
  <c r="D140" i="3" s="1"/>
  <c r="C113" i="3"/>
  <c r="H113" i="3"/>
  <c r="G113" i="3"/>
  <c r="F113" i="3"/>
  <c r="E113" i="3"/>
  <c r="D113" i="3"/>
  <c r="K112" i="3"/>
  <c r="J112" i="3"/>
  <c r="I112" i="3"/>
  <c r="K111" i="3"/>
  <c r="J111" i="3"/>
  <c r="I111" i="3"/>
  <c r="J113" i="3" l="1"/>
  <c r="E194" i="3"/>
  <c r="F138" i="3"/>
  <c r="I113" i="3"/>
  <c r="E192" i="3"/>
  <c r="K113" i="3"/>
  <c r="I150" i="3"/>
  <c r="E151" i="3" s="1"/>
  <c r="D148" i="3"/>
  <c r="H148" i="3"/>
  <c r="D149" i="3"/>
  <c r="F139" i="3"/>
  <c r="I141" i="3"/>
  <c r="E142" i="3" s="1"/>
  <c r="D139" i="3"/>
  <c r="H139" i="3"/>
  <c r="D138" i="3"/>
  <c r="H138" i="3"/>
  <c r="H147" i="3"/>
  <c r="I91" i="3"/>
  <c r="J90" i="3" s="1"/>
  <c r="G91" i="3"/>
  <c r="H90" i="3" s="1"/>
  <c r="E91" i="3"/>
  <c r="C91" i="3"/>
  <c r="D88" i="3" s="1"/>
  <c r="K90" i="3"/>
  <c r="K89" i="3"/>
  <c r="K88" i="3"/>
  <c r="K81" i="3"/>
  <c r="I82" i="3"/>
  <c r="J81" i="3" s="1"/>
  <c r="G82" i="3"/>
  <c r="H80" i="3" s="1"/>
  <c r="E82" i="3"/>
  <c r="F79" i="3" s="1"/>
  <c r="C82" i="3"/>
  <c r="D79" i="3" s="1"/>
  <c r="K80" i="3"/>
  <c r="K79" i="3"/>
  <c r="C69" i="3"/>
  <c r="H71" i="3"/>
  <c r="I70" i="3" s="1"/>
  <c r="F71" i="3"/>
  <c r="G69" i="3" s="1"/>
  <c r="D71" i="3"/>
  <c r="E69" i="3" s="1"/>
  <c r="I62" i="3"/>
  <c r="J61" i="3" s="1"/>
  <c r="G62" i="3"/>
  <c r="H61" i="3" s="1"/>
  <c r="E62" i="3"/>
  <c r="C62" i="3"/>
  <c r="D61" i="3" s="1"/>
  <c r="J80" i="3" l="1"/>
  <c r="G151" i="3"/>
  <c r="J147" i="3"/>
  <c r="J148" i="3"/>
  <c r="J149" i="3"/>
  <c r="C151" i="3"/>
  <c r="J139" i="3"/>
  <c r="G142" i="3"/>
  <c r="J138" i="3"/>
  <c r="C142" i="3"/>
  <c r="J140" i="3"/>
  <c r="G70" i="3"/>
  <c r="K91" i="3"/>
  <c r="L90" i="3" s="1"/>
  <c r="J89" i="3"/>
  <c r="C71" i="3"/>
  <c r="F72" i="3" s="1"/>
  <c r="H79" i="3"/>
  <c r="J79" i="3"/>
  <c r="D89" i="3"/>
  <c r="K82" i="3"/>
  <c r="E83" i="3" s="1"/>
  <c r="F80" i="3"/>
  <c r="F81" i="3"/>
  <c r="F89" i="3"/>
  <c r="D90" i="3"/>
  <c r="D80" i="3"/>
  <c r="H89" i="3"/>
  <c r="F88" i="3"/>
  <c r="F90" i="3"/>
  <c r="I69" i="3"/>
  <c r="D81" i="3"/>
  <c r="H81" i="3"/>
  <c r="H88" i="3"/>
  <c r="J88" i="3"/>
  <c r="E70" i="3"/>
  <c r="E63" i="3"/>
  <c r="H60" i="3"/>
  <c r="F60" i="3"/>
  <c r="F61" i="3"/>
  <c r="D60" i="3"/>
  <c r="J60" i="3"/>
  <c r="I151" i="3" l="1"/>
  <c r="G92" i="3"/>
  <c r="C92" i="3"/>
  <c r="I92" i="3"/>
  <c r="L89" i="3"/>
  <c r="L88" i="3"/>
  <c r="E92" i="3"/>
  <c r="I142" i="3"/>
  <c r="D72" i="3"/>
  <c r="H72" i="3"/>
  <c r="L81" i="3"/>
  <c r="C83" i="3"/>
  <c r="L80" i="3"/>
  <c r="G83" i="3"/>
  <c r="L79" i="3"/>
  <c r="I83" i="3"/>
  <c r="I63" i="3"/>
  <c r="G63" i="3"/>
  <c r="C63" i="3"/>
  <c r="L61" i="3"/>
  <c r="L60" i="3"/>
  <c r="K92" i="3" l="1"/>
  <c r="K83" i="3"/>
  <c r="K63" i="3"/>
  <c r="C32" i="3" l="1"/>
  <c r="D30" i="3" s="1"/>
  <c r="C23" i="3"/>
  <c r="D22" i="3" s="1"/>
  <c r="C15" i="3"/>
  <c r="D14" i="3" s="1"/>
  <c r="C7" i="3"/>
  <c r="D6" i="3" s="1"/>
  <c r="I42" i="3"/>
  <c r="J41" i="3" s="1"/>
  <c r="G42" i="3"/>
  <c r="H41" i="3" s="1"/>
  <c r="E42" i="3"/>
  <c r="F41" i="3" s="1"/>
  <c r="C42" i="3"/>
  <c r="D41" i="3" s="1"/>
  <c r="D20" i="3" l="1"/>
  <c r="D21" i="3"/>
  <c r="D31" i="3"/>
  <c r="D29" i="3"/>
  <c r="D13" i="3"/>
  <c r="D5" i="3"/>
  <c r="J40" i="3"/>
  <c r="H40" i="3"/>
  <c r="F40" i="3"/>
  <c r="D40" i="3"/>
  <c r="L7" i="2" l="1"/>
  <c r="M5" i="2" s="1"/>
  <c r="J7" i="2"/>
  <c r="K5" i="2" s="1"/>
  <c r="M6" i="2" l="1"/>
  <c r="K6" i="2"/>
  <c r="D14" i="1"/>
  <c r="D19" i="1" s="1"/>
  <c r="E18" i="1" l="1"/>
  <c r="E17" i="1"/>
  <c r="E16" i="1"/>
  <c r="E15" i="1"/>
  <c r="J11" i="1"/>
  <c r="J13" i="1"/>
  <c r="J14" i="1"/>
  <c r="K7" i="1" l="1"/>
  <c r="K8" i="1"/>
  <c r="K11" i="1"/>
  <c r="K13" i="1"/>
  <c r="K14" i="1"/>
  <c r="C14" i="1" l="1"/>
  <c r="C19" i="1" s="1"/>
  <c r="E6" i="1" l="1"/>
  <c r="E10" i="1"/>
</calcChain>
</file>

<file path=xl/sharedStrings.xml><?xml version="1.0" encoding="utf-8"?>
<sst xmlns="http://schemas.openxmlformats.org/spreadsheetml/2006/main" count="1849" uniqueCount="448">
  <si>
    <t>Īpatsvars (%)</t>
  </si>
  <si>
    <t>Virs ES līgumcenu sliekšņa</t>
  </si>
  <si>
    <t>Zem ES līgumcenu sliekšņa</t>
  </si>
  <si>
    <t>Kopā</t>
  </si>
  <si>
    <t>Likuma piemērošanas izņēmumi (PIL 5. panta kārtībā)</t>
  </si>
  <si>
    <t>Pavisam kopā</t>
  </si>
  <si>
    <t>Likuma piemērošanas izņēmumi (PIL 3. panta kārtībā)</t>
  </si>
  <si>
    <t>Iepirkumu  skaits</t>
  </si>
  <si>
    <r>
      <t>8.panta 7.</t>
    </r>
    <r>
      <rPr>
        <vertAlign val="superscript"/>
        <sz val="9.5"/>
        <color rgb="FF000000"/>
        <rFont val="Times New Roman"/>
        <family val="1"/>
        <charset val="186"/>
      </rPr>
      <t>1</t>
    </r>
    <r>
      <rPr>
        <sz val="9.5"/>
        <color rgb="FF000000"/>
        <rFont val="Times New Roman"/>
        <family val="1"/>
        <charset val="186"/>
      </rPr>
      <t xml:space="preserve"> daļa</t>
    </r>
  </si>
  <si>
    <r>
      <t>8.</t>
    </r>
    <r>
      <rPr>
        <vertAlign val="superscript"/>
        <sz val="9.5"/>
        <color rgb="FF000000"/>
        <rFont val="Times New Roman"/>
        <family val="1"/>
        <charset val="186"/>
      </rPr>
      <t>2</t>
    </r>
    <r>
      <rPr>
        <sz val="9.5"/>
        <color rgb="FF000000"/>
        <rFont val="Times New Roman"/>
        <family val="1"/>
        <charset val="186"/>
      </rPr>
      <t xml:space="preserve"> pants</t>
    </r>
  </si>
  <si>
    <t>Noslēgto līgumu summa,  EUR</t>
  </si>
  <si>
    <t>no 4 000 - 41 999,99 EUR</t>
  </si>
  <si>
    <t>no 134 000 EUR</t>
  </si>
  <si>
    <t>1. Iepirkumi viena pasūtitaja vajadzībām (decentralizētie iepirkumi)</t>
  </si>
  <si>
    <t>1.1.Veicot likumā noteiktās procedūras:</t>
  </si>
  <si>
    <t>1.2.Atvieglotās iepirkumu procedūras:</t>
  </si>
  <si>
    <t>Izņēmumi (PIL 5.panta kārtībā)</t>
  </si>
  <si>
    <t>B daļas iepirkumi:</t>
  </si>
  <si>
    <t>Kopā iepirkumi viena pasūtītāja vajadzībām</t>
  </si>
  <si>
    <t>2. Iepirkumi citu pasūtītāju vajadzībām (centralizētie iepirkumi)</t>
  </si>
  <si>
    <t>2.1. Veicot likumā noteiktās procedūras:</t>
  </si>
  <si>
    <t>Virs ES sliekšņa</t>
  </si>
  <si>
    <t>Zem ES sliekšņa</t>
  </si>
  <si>
    <t>2.2. Atvieglotās iepirkumu procedūras:</t>
  </si>
  <si>
    <t>B daļas iepirkumi</t>
  </si>
  <si>
    <t>Kopā iepirkumi citu pasūtītāju vajadzībām</t>
  </si>
  <si>
    <t>Faktiski izlietotie naudas līdzekļi par iepirkumiem</t>
  </si>
  <si>
    <t>Likuma piemērošanas izņēmumi (PIL 3.panta kārtībā)</t>
  </si>
  <si>
    <t>Noslēgto līgumu summa, EUR</t>
  </si>
  <si>
    <r>
      <t>8.panta 7.</t>
    </r>
    <r>
      <rPr>
        <vertAlign val="superscript"/>
        <sz val="10"/>
        <color rgb="FF000000"/>
        <rFont val="Times New Roman"/>
        <family val="1"/>
        <charset val="186"/>
      </rPr>
      <t>1</t>
    </r>
    <r>
      <rPr>
        <sz val="10"/>
        <color rgb="FF000000"/>
        <rFont val="Times New Roman"/>
        <family val="1"/>
        <charset val="186"/>
      </rPr>
      <t xml:space="preserve"> daļa</t>
    </r>
  </si>
  <si>
    <t>Faktiski izlietotie naudas līdzekļi</t>
  </si>
  <si>
    <t>milj. EUR</t>
  </si>
  <si>
    <t>Decentralizēti noslēgto līgumu summa</t>
  </si>
  <si>
    <t>Centralizēti noslēgto līgumu summa</t>
  </si>
  <si>
    <t>Valsts sektors</t>
  </si>
  <si>
    <t>Pašvaldību sektors</t>
  </si>
  <si>
    <t>Maksājumi izmantojot elektronisko iepirkumu sistēmu EUR</t>
  </si>
  <si>
    <t>Pašvaldības sektors</t>
  </si>
  <si>
    <t>%</t>
  </si>
  <si>
    <t>Decentralizētie iepirkumi</t>
  </si>
  <si>
    <t>Kopējā
līgumcena
(EUR)</t>
  </si>
  <si>
    <t>Būvdarbi</t>
  </si>
  <si>
    <t>Piegāde</t>
  </si>
  <si>
    <t>Līgumcenu sliekšņi</t>
  </si>
  <si>
    <t>Noslēgto līgumu skaits</t>
  </si>
  <si>
    <t>Iepirkumi virs ES līgumcenu sliekšņa</t>
  </si>
  <si>
    <t>Iepirkumi zem ES līgumcenu sliekšņa</t>
  </si>
  <si>
    <t>Iepirkumu skaits</t>
  </si>
  <si>
    <t>Noslēgto līgumu summa (EUR)</t>
  </si>
  <si>
    <t>Vispārīgo vienošanos skaits</t>
  </si>
  <si>
    <t>Pakalpojumi</t>
  </si>
  <si>
    <t>Līgumu summa (EUR)</t>
  </si>
  <si>
    <t>Kopējā līgumu summa (EUR)</t>
  </si>
  <si>
    <t>veicot atklātu konkursu</t>
  </si>
  <si>
    <t>veicot slēgtu konkursu</t>
  </si>
  <si>
    <t>veicot sarunu procedūru</t>
  </si>
  <si>
    <t>veicot metu konkursu</t>
  </si>
  <si>
    <t>Skaits</t>
  </si>
  <si>
    <t>(%)</t>
  </si>
  <si>
    <t>Valsts</t>
  </si>
  <si>
    <t>Pašvaldību</t>
  </si>
  <si>
    <t>Iepirkumu procedūru skaits (virs un zem ES līgumcenu sliekšņa) valsts un pašvaldību sektorā</t>
  </si>
  <si>
    <t>Iepirkumu procedūru (virs un zem ES līgumcenu sliekšņa) skaita īpatsvars pēc iepirkumu veidiem</t>
  </si>
  <si>
    <t>skaits</t>
  </si>
  <si>
    <t>Latvijas</t>
  </si>
  <si>
    <t>Citām Eiropas Savienības valstīm</t>
  </si>
  <si>
    <t>citām valstīm</t>
  </si>
  <si>
    <t>Iepirkumu skaits un noslēgtās līgumu summas (centralizētie un decentralizētie iepirkumi)</t>
  </si>
  <si>
    <t>Noslēgto līgumu summu sadalījums pa iepirkumu grupām</t>
  </si>
  <si>
    <t>Kopējais noslēgto līgumu (iepirkumiem virs un zem ES līgumcenu sliekšņa) summu sadalījums valsts un pašvaldību sektorā</t>
  </si>
  <si>
    <t>Iepirkumu (virs un zem ES līgumcenu sliekšņa) skaita sadalījums pēc procedūru veidiem valsts un pašvaldību sektorā</t>
  </si>
  <si>
    <t>1. Iepirkumi virs un zem ES līgumcenu sliekšņa</t>
  </si>
  <si>
    <t>2. Iepirkumi zem ES līgumcenu sliekšņa</t>
  </si>
  <si>
    <t>būvdarbi</t>
  </si>
  <si>
    <t>piegāde</t>
  </si>
  <si>
    <t>pakalpojumi</t>
  </si>
  <si>
    <t>3. Iepirkumi virs ES līgumcenu sliekšņa</t>
  </si>
  <si>
    <t>Virs ES līgumcenu sliekšņa iepirkumu procedūras valsts un pašvaldību sektorā</t>
  </si>
  <si>
    <t>Līguma summa</t>
  </si>
  <si>
    <t>Piegādātāji</t>
  </si>
  <si>
    <t>Līgumu skaits</t>
  </si>
  <si>
    <t>Citas Eiropas Savienības valstis</t>
  </si>
  <si>
    <t>Citas valstis</t>
  </si>
  <si>
    <t>Zem ES līgumcenu sliekšņa noslēgto līgumu skaita sadalījums pēc piegādātāju valstiskās piederības</t>
  </si>
  <si>
    <t>4. Iepirkumi Publisko iepirkumu likuma 8.2 panta kārtībā</t>
  </si>
  <si>
    <t>5. Publisko iepirkumu likuma 2.pielikuma B daļā minēto pakalpojumu iepirkumi</t>
  </si>
  <si>
    <t>6. Iepirkumi, kuriem piemēroti iepirkuma procedūru un Publisko iepirkumu likuma piemērošanas izņēmumi</t>
  </si>
  <si>
    <t>Paziņojumu skaits</t>
  </si>
  <si>
    <t>Noslēgto līgumu un vispārīgo vienošanos skaits</t>
  </si>
  <si>
    <t>Vidējā līguma/ vispārīgās vienošanās vērtība (EUR)</t>
  </si>
  <si>
    <t>Noslēgto līgumu un vispārīgo vienošanos summa (EUR)</t>
  </si>
  <si>
    <t>Kopējā līgumu summa (EUR) bez PVN</t>
  </si>
  <si>
    <t>Kopā:</t>
  </si>
  <si>
    <t>īpatsvars (%)</t>
  </si>
  <si>
    <t>Piegādātāji no</t>
  </si>
  <si>
    <t>citām ES valstīm</t>
  </si>
  <si>
    <t>Līgumu  un vispārīgo vienošanos skaits</t>
  </si>
  <si>
    <t>Publisko iepirkumu likuma 2.pielikuma B daļas pakalpojumu iepirkumu noslēgto līgumu summu sadalījums valsts un pašvaldību sektorā</t>
  </si>
  <si>
    <t>Līgumcenu robežas</t>
  </si>
  <si>
    <t>Noslēgto līgumu summa (EUR) bez PVN</t>
  </si>
  <si>
    <t>no 4000 līdz 41999,99 EUR</t>
  </si>
  <si>
    <t>no 42000 līdz 133999,99 EUR</t>
  </si>
  <si>
    <t>Līgumcenu robeža</t>
  </si>
  <si>
    <t>Publisko iepirkumu likuma 2.pielikuma B daļas pakalpojumu iepirkumu noslēgto līgumu un vispārīgo vienošanos skaita sadalījums pēc piegādātāju valstiskās piederības</t>
  </si>
  <si>
    <t>Publisko iepirkuma likuma 3. panta pamatojums</t>
  </si>
  <si>
    <t>Noslēgtā iepirkuma līguma līgumcena (EUR) bez PVN</t>
  </si>
  <si>
    <t>1.daļas 1.punkts</t>
  </si>
  <si>
    <t>1.daļas 2.punkts</t>
  </si>
  <si>
    <t>1.daļas 3.punkts</t>
  </si>
  <si>
    <t>1.daļas 4.punkts</t>
  </si>
  <si>
    <t>1.daļas 4.1.punkts</t>
  </si>
  <si>
    <t>1.daļas 6.punkts</t>
  </si>
  <si>
    <t>1.daļas 7.punkts</t>
  </si>
  <si>
    <t>1.daļas 8.punkts</t>
  </si>
  <si>
    <t>1.daļas 9.punkts</t>
  </si>
  <si>
    <t>1.daļas 10.punkts</t>
  </si>
  <si>
    <t>2.daļas 1.punkts</t>
  </si>
  <si>
    <t>2.daļas 2.punkts</t>
  </si>
  <si>
    <t>2.daļas 3.punkts</t>
  </si>
  <si>
    <t>4.daļa</t>
  </si>
  <si>
    <t>Publisko iepirkumu likuma 3. pantā minētie piemērošanas izņēmumi valsts un pašvaldību sektorā</t>
  </si>
  <si>
    <t>Publisko iepirkumu likuma 5. pantā noteiktie iepirkuma procedūru piemērošanas izņēmumi</t>
  </si>
  <si>
    <t>Noslēgto iepirkuma līgumu skaits</t>
  </si>
  <si>
    <t>Noslēgto iepirkuma līgumu summa (EUR) bez PVN</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</si>
  <si>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</si>
  <si>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</si>
  <si>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priekšmetu iepirkumu muzeju krājumu papildināšanai, kuriem ir mākslinieciska, kultūrvēsturiska, zinātniska vai morāla vērtība</t>
  </si>
  <si>
    <t>Līgumi par Latvijas Republikas diplomātisko, konsulāro un citu pārstāvniecību, kā arī to Nacionālo bruņoto spēku vienību iepirkumiem ārvalstīs, kas piedalās starptautiskajās operācijās un starptautiskajās mācībās</t>
  </si>
  <si>
    <t>Līgumi par preču un pakalpojumu iepirkumiem, ko veic kredītiestādes savas darbības nodrošināšanai</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</si>
  <si>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</si>
  <si>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</si>
  <si>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</si>
  <si>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Centralizēti veikto iepirkumu noslēgto līgumu summu sadalījums valsts un pašvaldību sektorā</t>
  </si>
  <si>
    <t>Centralizēti veikto iepirkumu līgumu summu sadalījums pēc iepirkumu veidiem</t>
  </si>
  <si>
    <t>Procedūru
skaits</t>
  </si>
  <si>
    <t>Centralizētie iepirkumi</t>
  </si>
  <si>
    <t>Virs un zem ES līgumcenu sliekšņa noslēgto līgumu summu sadalījums valsts un pašvaldību sektorā</t>
  </si>
  <si>
    <t>Piegādātāju skaits no:</t>
  </si>
  <si>
    <t>Latvija</t>
  </si>
  <si>
    <t>Procedūru skaits</t>
  </si>
  <si>
    <t>Piegādātāju skaits</t>
  </si>
  <si>
    <t>Atklāts konkurss</t>
  </si>
  <si>
    <t>Slēgts konkurss</t>
  </si>
  <si>
    <t>Sarunu procedūra</t>
  </si>
  <si>
    <t>Konkursa dialogs</t>
  </si>
  <si>
    <t>Virs un zem ES līgumu cenu sliekšņa centralizēti veikto iepirkumu līgumu summu sadalījums pēc iepirkumu veicēja</t>
  </si>
  <si>
    <t>Ekonomikas ministrija</t>
  </si>
  <si>
    <t>Kopā valsts sektorā</t>
  </si>
  <si>
    <t>Ventspils pilsētas dome</t>
  </si>
  <si>
    <t>Rēzeknes pilsētas dome</t>
  </si>
  <si>
    <t>Limbažu novada pašvaldība</t>
  </si>
  <si>
    <t>Bauskas novada administrācija</t>
  </si>
  <si>
    <t>Liepājas pilsētas pašvaldība</t>
  </si>
  <si>
    <t>Jūrmalas pilsētas dome</t>
  </si>
  <si>
    <t>Jelgavas pilsētas dome</t>
  </si>
  <si>
    <t>Tukuma novada dome</t>
  </si>
  <si>
    <t>Olaines novada pašvaldība</t>
  </si>
  <si>
    <t>Kopā pašvaldību sektorā</t>
  </si>
  <si>
    <t>Iestāde</t>
  </si>
  <si>
    <t>Nacionālais veselības dienests</t>
  </si>
  <si>
    <t>Centrālā finanšu un līgumu aģentūra</t>
  </si>
  <si>
    <t>Latvijas prezidentūras Eiropas Savienības Padomē sekretariāts</t>
  </si>
  <si>
    <t>Rīgas Tehniskā universitāte</t>
  </si>
  <si>
    <t>Valsts reģionālās attīstības aģentūra</t>
  </si>
  <si>
    <t>Valsts aizsardzības militāro objektu un iepirkumu centrs</t>
  </si>
  <si>
    <t>Nodrošinājuma valsts aģentūra</t>
  </si>
  <si>
    <t>Īpatsvars sektorā (%)</t>
  </si>
  <si>
    <t>Īpatsvars kopā (%)</t>
  </si>
  <si>
    <t>Cēsu novada pašvaldība</t>
  </si>
  <si>
    <t>Madonas novada pašvaldība</t>
  </si>
  <si>
    <t>Salacgrīvas novada dome</t>
  </si>
  <si>
    <t>PSIA "Ventspils labiekārtošanas kombināts"</t>
  </si>
  <si>
    <t>Alūksnes novada pašvaldība</t>
  </si>
  <si>
    <t>Rīgas domes Labklājības departaments</t>
  </si>
  <si>
    <t>Rīgas domes Informācijas tehnoloģiju centrs</t>
  </si>
  <si>
    <t>Balvu novada pašvaldība</t>
  </si>
  <si>
    <t>Rūjienas novada pašvaldība</t>
  </si>
  <si>
    <t>Gulbenes novada dome</t>
  </si>
  <si>
    <t>Iecavas novada dome</t>
  </si>
  <si>
    <t>Rīgas domes Plānošanas, iepirkumu un kontroles nodaļa</t>
  </si>
  <si>
    <t>Saldus novada pašvaldība</t>
  </si>
  <si>
    <t>Daugavpils pilsētas dome</t>
  </si>
  <si>
    <t>Pašvaldības SIA "Ventspils nekustamie īpašumi"</t>
  </si>
  <si>
    <t>Lielvārdes novada pašvaldība</t>
  </si>
  <si>
    <t>2. Publisko iepirkumu likuma 2.pielikuma B daļā minēto pakalpojumu iepirkumi</t>
  </si>
  <si>
    <t>Publisko iepirkumu likuma 2.pielikuma B daļas pakalpojumu iepirkumu piegādātāju skaita sadalījums pēc valstiskās piederības</t>
  </si>
  <si>
    <t>Piegādātāju skaits no Latvijas</t>
  </si>
  <si>
    <t>3. Iepirkumi Publisko iepirkumu likuma 8.2 panta kārtībā</t>
  </si>
  <si>
    <t>Noslēgtā līgumu summa (EUR)</t>
  </si>
  <si>
    <t>1. Būvniecības iepirkumi</t>
  </si>
  <si>
    <t>Līgumcenu robežas un iepirkuma veidi</t>
  </si>
  <si>
    <t>Rindas kods</t>
  </si>
  <si>
    <t>Iepirkuma procedūru skaits</t>
  </si>
  <si>
    <t>Informatīvo paziņojumu par noslēgtajiem līgumiem skaits</t>
  </si>
  <si>
    <t>Iepirkuma līgumu skaits ar komersantiem un pretendentu skaits no</t>
  </si>
  <si>
    <t>Citām ES valstīm</t>
  </si>
  <si>
    <t>Citām valstīm</t>
  </si>
  <si>
    <t>A</t>
  </si>
  <si>
    <t>B</t>
  </si>
  <si>
    <t>Iepirkuma procedūras, kuru līgumcena ir vienāda ar Eiropas Savienības līgumcenu robežu vai lielāka par to</t>
  </si>
  <si>
    <t>Veicot atklātu konkursu</t>
  </si>
  <si>
    <t>Veicot slēgtu konkursu</t>
  </si>
  <si>
    <t>Veicot sarunu procedūru</t>
  </si>
  <si>
    <t>Veicot konkursa dialogu</t>
  </si>
  <si>
    <t>Iepirkuma procedūras, kuru līgumcena ir mazāka par Eiropas Savienības līgumcenu robežu</t>
  </si>
  <si>
    <r>
      <t>Publisko iepirkumu likuma 8.</t>
    </r>
    <r>
      <rPr>
        <b/>
        <vertAlign val="superscript"/>
        <sz val="10"/>
        <color theme="1"/>
        <rFont val="Calibri"/>
        <family val="2"/>
        <charset val="186"/>
        <scheme val="minor"/>
      </rPr>
      <t>2</t>
    </r>
    <r>
      <rPr>
        <b/>
        <sz val="10"/>
        <color theme="1"/>
        <rFont val="Calibri"/>
        <family val="2"/>
        <charset val="186"/>
        <scheme val="minor"/>
      </rPr>
      <t xml:space="preserve"> panta noteiktajā kārtībā veiktie iepirkumi</t>
    </r>
  </si>
  <si>
    <r>
      <t>Veicot iepirkumus saskaņā ar Publisko iepirkumu likuma 8.</t>
    </r>
    <r>
      <rPr>
        <vertAlign val="superscript"/>
        <sz val="8"/>
        <color theme="1"/>
        <rFont val="Calibri"/>
        <family val="2"/>
        <charset val="186"/>
        <scheme val="minor"/>
      </rPr>
      <t>2</t>
    </r>
    <r>
      <rPr>
        <sz val="8"/>
        <color theme="1"/>
        <rFont val="Calibri"/>
        <family val="2"/>
        <charset val="186"/>
        <scheme val="minor"/>
      </rPr>
      <t xml:space="preserve"> pantu</t>
    </r>
  </si>
  <si>
    <t>2. Piegādes iepirkumi</t>
  </si>
  <si>
    <t xml:space="preserve">Noslēgto iepirkuma līgumu skaits </t>
  </si>
  <si>
    <t>3. Pakalpojumu iepirkumi</t>
  </si>
  <si>
    <t>Informatīvo paziņojumu par noslēgtajiem līgumiem/ paziņojumu par iepirkuma procedūras rezultātiem skaits</t>
  </si>
  <si>
    <t>Veicot metu konkursu</t>
  </si>
  <si>
    <t>Publisko iepirkumu likuma 8. panta septītajā daļā noteiktajā kārtībā veiktie iepirkumi</t>
  </si>
  <si>
    <t>Veicot Publisko iepirkumu likuma 2.pielikuma “Pakalpojumu līgumu nomenklatūra” B daļā minēto pakalpojumu iepirkumus, kuru līgumcena ir vienāda ar Eiropas Savienības līgumcenu robežu vai lielāka par to</t>
  </si>
  <si>
    <t>Veicot Publisko iepirkumu likuma 2.pielikuma “Pakalpojumu līgumu nomenklatūra” B daļā minēto pakalpojumu iepirkumus, kuru līgumcena ir mazāka par Eiropas Savienības līgumcenu robežu</t>
  </si>
  <si>
    <r>
      <t>Publisko iepirkumu likuma 8.panta 7</t>
    </r>
    <r>
      <rPr>
        <b/>
        <vertAlign val="superscript"/>
        <sz val="10"/>
        <color theme="1"/>
        <rFont val="Calibri"/>
        <family val="2"/>
        <charset val="186"/>
        <scheme val="minor"/>
      </rPr>
      <t>1</t>
    </r>
    <r>
      <rPr>
        <b/>
        <sz val="10"/>
        <color theme="1"/>
        <rFont val="Calibri"/>
        <family val="2"/>
        <charset val="186"/>
        <scheme val="minor"/>
      </rPr>
      <t>. daļā noteiktajā kārtībā veiktie iepirkumi</t>
    </r>
  </si>
  <si>
    <r>
      <t>Veicot iepirkumus saskaņā ar Publisko iepirkumu likuma 8.panta 7</t>
    </r>
    <r>
      <rPr>
        <vertAlign val="superscript"/>
        <sz val="8"/>
        <color theme="1"/>
        <rFont val="Calibri"/>
        <family val="2"/>
        <charset val="186"/>
        <scheme val="minor"/>
      </rPr>
      <t>1</t>
    </r>
    <r>
      <rPr>
        <sz val="8"/>
        <color theme="1"/>
        <rFont val="Calibri"/>
        <family val="2"/>
        <charset val="186"/>
        <scheme val="minor"/>
      </rPr>
      <t>.daļu</t>
    </r>
  </si>
  <si>
    <t>Veicot Publisko iepirkumu likuma 2.pielikuma “Pakalpojumu līgumu nomenklatūra” B daļā minēto pakalpojumu iepirkumus</t>
  </si>
  <si>
    <t>4. Iepirkuma procedūru piemērošanas izņēmumi</t>
  </si>
  <si>
    <t>5. Faktiski izlietotie naudas līdzekļi</t>
  </si>
  <si>
    <t>Pārskata gadā veiktie maksājumi par iepirkumiem</t>
  </si>
  <si>
    <t>Tajā skaitā maksājumi par iepirkumiem, kas veikti, izmantojot elektronisko iepirkumu sistēmu</t>
  </si>
  <si>
    <t>Faktiski izlietotie naudas līdzekļi (EUR) ar PVN</t>
  </si>
  <si>
    <r>
      <t xml:space="preserve">6. Citi iepirkumi </t>
    </r>
    <r>
      <rPr>
        <sz val="12"/>
        <color theme="1"/>
        <rFont val="Times New Roman"/>
        <family val="1"/>
        <charset val="186"/>
      </rPr>
      <t>(neveicot normatīvajos aktos noteiktās prasības)</t>
    </r>
  </si>
  <si>
    <t>Iepirkuma veids</t>
  </si>
  <si>
    <t>Citu pasūtītāju vajadzībām (centralizētie iepirkumi)</t>
  </si>
  <si>
    <t>Piegādātāju skaits no</t>
  </si>
  <si>
    <t>Piedāvāto līgumcenu summa (EUR) bez PVN</t>
  </si>
  <si>
    <t>Pasūtītāju skaits</t>
  </si>
  <si>
    <t>7. Publisko iepirkumu likuma piemērošanas izņēmumi</t>
  </si>
  <si>
    <t>procedūru skaits</t>
  </si>
  <si>
    <t>CPV kods</t>
  </si>
  <si>
    <t>CPV koda atšifrējums</t>
  </si>
  <si>
    <t>30000000-9</t>
  </si>
  <si>
    <t>Biroja un skaitļošanas tehnika, aprīkojums un piederumi, izņemot mēbeles un programmatūru.</t>
  </si>
  <si>
    <t>34000000-7</t>
  </si>
  <si>
    <t>Transporta iekārtas un palīgiekārtas transportēšanai.</t>
  </si>
  <si>
    <t>Noslēgto iepirkuma līgumu/vispārīgo vienošanos skaits</t>
  </si>
  <si>
    <t>09000000-3</t>
  </si>
  <si>
    <t>Naftas produkti, degviela, elektroenerģija un pārējie enerģijas avoti.</t>
  </si>
  <si>
    <t>15000000-8</t>
  </si>
  <si>
    <t>Pārtikas produkti, dzērieni, tabaka un saistītā produkcija.</t>
  </si>
  <si>
    <t>16000000-5</t>
  </si>
  <si>
    <t>Lauksaimniecības tehnika.</t>
  </si>
  <si>
    <t>33000000-0</t>
  </si>
  <si>
    <t>Medicīniskās ierīces, ārstniecības vielas un personiskās higiēnas preces.</t>
  </si>
  <si>
    <t>39000000-2</t>
  </si>
  <si>
    <t>Mēbeles (arī biroja mēbeles), mēbelējums, mājsaimniecības ierīces (izņemot apgaismojumu) un tīrīšanas produkti.</t>
  </si>
  <si>
    <t>50000000-5</t>
  </si>
  <si>
    <t>Remonta un apkopes pakalpojumi.</t>
  </si>
  <si>
    <t>55000000-0</t>
  </si>
  <si>
    <t>Viesnīcu, restorānu un mazumtirdzniecības pakalpojumi.</t>
  </si>
  <si>
    <t>60000000-8</t>
  </si>
  <si>
    <t>Transporta pakalpojumi (izņemot atkritumu transportu).</t>
  </si>
  <si>
    <t>66000000-0</t>
  </si>
  <si>
    <t>Finanšu un apdrošināšanas pakalpojumi.</t>
  </si>
  <si>
    <t>72000000-5</t>
  </si>
  <si>
    <t>IT pakalpojumi konsultēšana, programmatūras izstrāde, internets un atbalsts.</t>
  </si>
  <si>
    <t>79000000-4</t>
  </si>
  <si>
    <t>Uzņēmējdarbības pakalpojumi: tiesības, tirgzinība, konsultēšana, darbinieku vervēšana, iespiešana un drošība.</t>
  </si>
  <si>
    <t>90000000-7</t>
  </si>
  <si>
    <t>Notekūdeņu, atkritumu, tīrīšanas un vides pakalpojumi.</t>
  </si>
  <si>
    <t>KOPĀ:</t>
  </si>
  <si>
    <t>18000000-9</t>
  </si>
  <si>
    <t>Apģērbi, apavi, bagāžas somas un aksesuāri.</t>
  </si>
  <si>
    <t>24000000-4</t>
  </si>
  <si>
    <t>Ķīmiskie produkti.</t>
  </si>
  <si>
    <t>35000000-4</t>
  </si>
  <si>
    <t>Drošības, ugunsdzēsības, policijas un aizsardzības aprīkojums.</t>
  </si>
  <si>
    <t>44000000-0</t>
  </si>
  <si>
    <t>Būvkonstrukcijas un materiāli, būvniecības palīgmateriāli (izņemot elektroierīces).</t>
  </si>
  <si>
    <t>48000000-8</t>
  </si>
  <si>
    <t>Programmatūras pakotne un informācijas sistēmas.</t>
  </si>
  <si>
    <t>63000000-9</t>
  </si>
  <si>
    <t>Ar transportu saistītie pakalpojumi un palīgpakalpojumi; ceļojumu aģentūru pakalpojumi.</t>
  </si>
  <si>
    <t>64000000-6</t>
  </si>
  <si>
    <t>Pasta un telekomunikāciju pakalpojumi.</t>
  </si>
  <si>
    <t>Virs ES līgumcenu sliekšņa noslēgto līgumu summu sadalījums pēc piegādātāju valstiskās piederības</t>
  </si>
  <si>
    <t>Komersantu valstiskā piederība</t>
  </si>
  <si>
    <t>Lietuva</t>
  </si>
  <si>
    <t>Igaunija</t>
  </si>
  <si>
    <t>Vācija</t>
  </si>
  <si>
    <t>Somija</t>
  </si>
  <si>
    <t>Zviedrija</t>
  </si>
  <si>
    <t>Spānija</t>
  </si>
  <si>
    <t>8. panta 7.daļā noteiktajā kārtībā veiktie PIL 2. pielikuma B daļas pakalpojumu iepirkumi:</t>
  </si>
  <si>
    <t>1.3. Iepirkumi, nepiemērojot normatīvajos aktos noteiktās prasības</t>
  </si>
  <si>
    <t>Noslēgto līgumu summu (virs un zem ES līgumcenu sliekšņa) īpatsvars pēc iepirkumu veida</t>
  </si>
  <si>
    <t>Sektors</t>
  </si>
  <si>
    <t>Noslēgto līgumu un vispārīgo vienošanos (iepirkumiem virs un zem ES līgumcenu sliekšņa) sadalījums pēc piegādātāju valstiskās piederības</t>
  </si>
  <si>
    <t>Līgumu un vispārīgo vienošanos skaits ar komersantiem no:</t>
  </si>
  <si>
    <t>Iepirkumu
skaits</t>
  </si>
  <si>
    <t>Iepirkumu skaita un noslēgto līgumu summu sadalījums pa sektoriem un pēc iepirkumu veida</t>
  </si>
  <si>
    <t>Procedūru
skaits (%)</t>
  </si>
  <si>
    <t>Līgumcena (%)</t>
  </si>
  <si>
    <t>Iepirkumu (zem ES līgumcenu sliekšņa) skaita sadalījums pēc procedūru un iepirkumu veida valsts sektorā</t>
  </si>
  <si>
    <t>Iepirkumu (zem ES līgumcenu sliekšņa) skaita sadalījums pēc procedūru un iepirkumu veida pašvaldību sektorā</t>
  </si>
  <si>
    <t>Zem ES līgumcenu sliekšņa procedūru skaits valsts un pašvaldību sektorā pēc iepirkumu veida</t>
  </si>
  <si>
    <t>Zem ES līgumcenu sliekšņa noslēgto līgumu summa valsts un pašvaldību sektorā pēc iepirkumu veida (milj. EUR)</t>
  </si>
  <si>
    <t>Zem ES līgumcenu sliekšņa noslēgto līgumu summu sadalījums pēc iepirkumu veida</t>
  </si>
  <si>
    <t xml:space="preserve">Valsts </t>
  </si>
  <si>
    <t>Publisko iepirkumu likuma 2.pielikuma B daļā minēto pakalpojumu iepirkumu sadalījums pa sektoriem</t>
  </si>
  <si>
    <t>Publisko iepirkumu likuma 5. pantā noteikto iepirkuma procedūru piemērošanas izņēmumi</t>
  </si>
  <si>
    <t>Publisko iepirkumu likuma 5. pantā noteikto iepirkuma procedūru piemērošanas izņēmumu sadalījums pa sektoriem</t>
  </si>
  <si>
    <t>7. Iepirkumi, nepiemērojot normatīvajos aktos noteiktās prasības</t>
  </si>
  <si>
    <t>Iepirkumi, kas veikti, nepiemērojot Publisko iepirkumu likumā noteiktās prasības, pēc iepirkumu veida un sektora</t>
  </si>
  <si>
    <t>Virs un zem ES līgumcenu sliekšņa noslēgto līgumu summu sadalījums pēc iepirkumu veida</t>
  </si>
  <si>
    <t>1.Iepirkumi, kuri veikti, piemērojot Publisko iepirkumu likumā noteiktās procedūras</t>
  </si>
  <si>
    <t>Iepirkumu procedūru skaita (virs un zem ES līgumcenu sliekšņa) un noslēgto līgumu summu sadalījums pa sektoriem un pēc iepirkumu veida</t>
  </si>
  <si>
    <t>Virs un zem ES līgumcenu sliekšņa iepirkumu sadalījums pēc veikto iepirkumu procedūru veida valsts sektorā</t>
  </si>
  <si>
    <t>Virs ES līgumcenu  sliekšņa</t>
  </si>
  <si>
    <t>Piedāvāto līgumcenu summa, bez PVN, EUR</t>
  </si>
  <si>
    <t>Virs un zem ES līgumcenu sliekšņa iepirkumu sadalījums pēc veikto iepirkumu procedūru veida pašvaldību sektorā</t>
  </si>
  <si>
    <t>Virs ES līgumcenu sliekšņa centralizēto iepirkumu līgumu summu sadalījums pēc CPV kodiem valsts sektorā</t>
  </si>
  <si>
    <t>Virs ES līgumcenu sliekšņa centralizēto iepirkumu līgumu summu sadalījums pēc CPV kodiem pašvaldību sektorā</t>
  </si>
  <si>
    <t>Faktiski izlietotie naudas līdzekļi (EUR)</t>
  </si>
  <si>
    <t>Iepirkumu (virs ES līgumcenu sliekšņa) skaita sadalījums pēc procedūru un iepirkumu veida valsts sektorā</t>
  </si>
  <si>
    <t>Iepirkumu (virs ES līgumcenu sliekšņa) skaita sadalījums pēc procedūru un iepirkumu veida pašvaldību sektorā</t>
  </si>
  <si>
    <t>Virs ES līgumcenu sliekšņa procedūru skaits valsts un pašvaldību sektorā pēc iepirkumu veida</t>
  </si>
  <si>
    <t>Virs ES līgumcenu sliekšņa noslēgto līgumu summa valsts un pašvaldību sektorā pēc iepirkumu veida (milj. EUR)</t>
  </si>
  <si>
    <t>Kopējā līgumcena (EUR)</t>
  </si>
  <si>
    <t>Virs ES līgumcenu sliekšņa iepirkumu kopējā līgumcena valsts un pašvaldību sektorā</t>
  </si>
  <si>
    <t>Virs ES līgumcenu sliekšņa iepirkuma līgumu skaits, noslēgto līgumu summa un vidējā līguma vērtība valsts un pašvaldību sektorā</t>
  </si>
  <si>
    <t>Virs ES līgumcenu sliekšņa noslēgto līgumu summu sadalījums pēc iepirkumu veida</t>
  </si>
  <si>
    <t>Virs ES līgumcenu sliekšņa noslēgto līgumu un vispārīgo vienošanos summu un skaita sadalījums pēc piegādātāju valstiskās piederības</t>
  </si>
  <si>
    <t>Noslēgto līgumu  un vispārīgo vienošanos summa (EUR)</t>
  </si>
  <si>
    <t>Ārvalstīm</t>
  </si>
  <si>
    <t>Noslēgto līgumu summa ar komersantiem no</t>
  </si>
  <si>
    <t>EUR</t>
  </si>
  <si>
    <t>Virs ES līgumcenu sliekšņa noslēgto līgumu summu sadalījums valsts un pašvaldību sektorā pēc piegādātāju valstiskās piederības</t>
  </si>
  <si>
    <t>Līgumu un vispārīgo vienošanos skaits</t>
  </si>
  <si>
    <t>ASV</t>
  </si>
  <si>
    <t>Norvēģija</t>
  </si>
  <si>
    <t>Polija</t>
  </si>
  <si>
    <t>Čehija</t>
  </si>
  <si>
    <t>Šveice</t>
  </si>
  <si>
    <t>Dānija</t>
  </si>
  <si>
    <t>Īrija</t>
  </si>
  <si>
    <t>Austrija</t>
  </si>
  <si>
    <t>Francija</t>
  </si>
  <si>
    <t>Nīderlande</t>
  </si>
  <si>
    <t>45000000-7</t>
  </si>
  <si>
    <t>Celtniecības darbi.</t>
  </si>
  <si>
    <t>38000000-5</t>
  </si>
  <si>
    <t>Laboratorijas, optiskās un precīzijas ierīces (izņemot brilles).</t>
  </si>
  <si>
    <t>71000000-8</t>
  </si>
  <si>
    <t>Arhitektūras, būvniecības, inženiertehniskie un pārbaudes pakalpojumi.</t>
  </si>
  <si>
    <t>32000000-3</t>
  </si>
  <si>
    <t>Radio, televīzijas, komunikāciju, telekomunikāciju un saistītās iekārtas un aparāti.</t>
  </si>
  <si>
    <t>73000000-2</t>
  </si>
  <si>
    <t>Pētniecības un izstrādes pakalpojumi un saistītie konsultāciju pakalpojumi.</t>
  </si>
  <si>
    <t>Virs ES līgumcenu sliekšņa noslēgto līgumu un vispārīgo vienošanos skaita un  līgumcenu sadalījums valsts sektorā pēc CPV koda</t>
  </si>
  <si>
    <t>Noslēgto iepirkuma līgumu un vispārīgo vienošanos skaits</t>
  </si>
  <si>
    <t>Virs ES līgumcenu sliekšņa noslēgto līgumu un vispārīgo vienošanos skaita un  līgumcenu sadalījums pašvaldību sektorā pēc CPV koda</t>
  </si>
  <si>
    <t>Lauksaimniecības, saimniecības, zivsaimniecības, mežsaimniecības un saistītā produkcija.</t>
  </si>
  <si>
    <t>03000000-1</t>
  </si>
  <si>
    <t>14000000-1</t>
  </si>
  <si>
    <t>Raktuvju, parasto metālu un saistītā produkcija.</t>
  </si>
  <si>
    <t>19000000-6</t>
  </si>
  <si>
    <t>Āda un audumi, plastmasas materiāli un gumija.</t>
  </si>
  <si>
    <t>31000000-6</t>
  </si>
  <si>
    <t>Elektriskie mehānismi, aparāti, iekārtas un palīgmateriāli; apgaismojums.</t>
  </si>
  <si>
    <t>37000000-8</t>
  </si>
  <si>
    <t>Mūzikas instrumenti, sporta preces, spēles, rotaļlietas, amatniecības izstrādājumi, mākslas priekšmeti un piederumi.</t>
  </si>
  <si>
    <t>42000000-6</t>
  </si>
  <si>
    <t>Ražošanas iekārtas.</t>
  </si>
  <si>
    <t>65000000-3</t>
  </si>
  <si>
    <t>Komunālie pakalpojumi.</t>
  </si>
  <si>
    <t>70000000-1</t>
  </si>
  <si>
    <t>Nekustamā īpašuma pakalpojumi.</t>
  </si>
  <si>
    <t>85000000-9</t>
  </si>
  <si>
    <t>Veselības un sociālie pakalpojumi.</t>
  </si>
  <si>
    <t>92000000-1</t>
  </si>
  <si>
    <t>Atpūtas, kultūras un sporta pakalpojumi.</t>
  </si>
  <si>
    <t>98000000-3</t>
  </si>
  <si>
    <t>Citi kopienas, sociālie un personālie pakalpojumi.</t>
  </si>
  <si>
    <t>43000000-3</t>
  </si>
  <si>
    <t>Kalnrūpniecības iekārtas, iekārtas darbiem karjeros un būvniecības aprīkojums.</t>
  </si>
  <si>
    <t>Valsts ieņēmumu dienests</t>
  </si>
  <si>
    <t>Jēkabpils pilsētas pašvaldība</t>
  </si>
  <si>
    <t>VSIA "Bērnu klīniskā universitātes slimnīca"</t>
  </si>
  <si>
    <t>Izglītības un zinātnes ministrija</t>
  </si>
  <si>
    <t>Ventspils novada dome</t>
  </si>
  <si>
    <t>Ventspils pilsētas pašvaldības iestāde "Komunālā pārvalde"</t>
  </si>
  <si>
    <t>Pavisam kopā:</t>
  </si>
  <si>
    <r>
      <t>8.</t>
    </r>
    <r>
      <rPr>
        <b/>
        <vertAlign val="superscript"/>
        <sz val="12"/>
        <rFont val="Times New Roman"/>
        <family val="1"/>
        <charset val="186"/>
      </rPr>
      <t>2</t>
    </r>
    <r>
      <rPr>
        <b/>
        <sz val="12"/>
        <rFont val="Times New Roman"/>
        <family val="1"/>
        <charset val="186"/>
      </rPr>
      <t>panta kārtībā noslēgto līgumu summa valsts un pašvaldību sektorā</t>
    </r>
  </si>
  <si>
    <r>
      <t>8.</t>
    </r>
    <r>
      <rPr>
        <b/>
        <vertAlign val="superscript"/>
        <sz val="12"/>
        <rFont val="Times New Roman"/>
        <family val="1"/>
        <charset val="186"/>
      </rPr>
      <t xml:space="preserve">2 </t>
    </r>
    <r>
      <rPr>
        <b/>
        <sz val="12"/>
        <rFont val="Times New Roman"/>
        <family val="1"/>
        <charset val="186"/>
      </rPr>
      <t>panta kārtībā noslēgto līgumu summu sadalījums pēc iepirkumu veida</t>
    </r>
  </si>
  <si>
    <r>
      <t>8.</t>
    </r>
    <r>
      <rPr>
        <b/>
        <vertAlign val="superscript"/>
        <sz val="12"/>
        <rFont val="Times New Roman"/>
        <family val="1"/>
        <charset val="186"/>
      </rPr>
      <t xml:space="preserve">2 </t>
    </r>
    <r>
      <rPr>
        <b/>
        <sz val="12"/>
        <rFont val="Times New Roman"/>
        <family val="1"/>
        <charset val="186"/>
      </rPr>
      <t xml:space="preserve">panta kārtībā veiktie iepirkumi valsts un pašvaldību sektorā pēc iepirkumu veida </t>
    </r>
  </si>
  <si>
    <r>
      <t>8.</t>
    </r>
    <r>
      <rPr>
        <b/>
        <vertAlign val="superscript"/>
        <sz val="12"/>
        <rFont val="Times New Roman"/>
        <family val="1"/>
        <charset val="186"/>
      </rPr>
      <t>2</t>
    </r>
    <r>
      <rPr>
        <b/>
        <sz val="12"/>
        <rFont val="Times New Roman"/>
        <family val="1"/>
        <charset val="186"/>
      </rPr>
      <t xml:space="preserve"> panta kārtībā veikto iepirkumu piegādātāju skaita sadalījums pēc valstiskās piederības</t>
    </r>
  </si>
  <si>
    <r>
      <t>Iepirkumu, kas veikti saskaņā ar Publisko iepirkumu likuma 8.panta 7.</t>
    </r>
    <r>
      <rPr>
        <b/>
        <vertAlign val="superscript"/>
        <sz val="12"/>
        <rFont val="Times New Roman"/>
        <family val="1"/>
        <charset val="186"/>
      </rPr>
      <t>1</t>
    </r>
    <r>
      <rPr>
        <b/>
        <sz val="12"/>
        <rFont val="Times New Roman"/>
        <family val="1"/>
        <charset val="186"/>
      </rPr>
      <t xml:space="preserve"> daļu, sadalījums pa sektoriem</t>
    </r>
  </si>
  <si>
    <t>Kurzemes plānošanas reģions</t>
  </si>
  <si>
    <t>Biedrība "Latvijas Nedzirdīgo savienība"</t>
  </si>
  <si>
    <t>VSIA "Latvijas Proves birojs"</t>
  </si>
  <si>
    <t>Latvijas Republikas Labklājības ministrija</t>
  </si>
  <si>
    <t>Latvijas Valsts prezidenta kanceleja</t>
  </si>
  <si>
    <t>Rīgas plānošanas reģions</t>
  </si>
  <si>
    <t>VSIA Šampētera nams</t>
  </si>
  <si>
    <t>Valsts robežsardzes koledža</t>
  </si>
  <si>
    <t>Ķekavas novada pašvaldība</t>
  </si>
  <si>
    <t>Kocēnu novada dome</t>
  </si>
  <si>
    <t>Ogres novada pašvaldība</t>
  </si>
  <si>
    <t>Ventspils pilsētas pašvaldības iestāde "Ventspils Digitālais centrs"</t>
  </si>
  <si>
    <t>Pļaviņu novada dome</t>
  </si>
  <si>
    <t>Viļānu novada pašvaldība</t>
  </si>
  <si>
    <t>Rīgas domes Izglītības, kultūras un sporta departaments</t>
  </si>
  <si>
    <t>Ventspils Pilsētas Pašvaldības policija</t>
  </si>
  <si>
    <t>Apes novada dome</t>
  </si>
  <si>
    <t>SIA „Kurzemes filharmonija”</t>
  </si>
  <si>
    <t>Kandavas novada izglītības pārvalde</t>
  </si>
  <si>
    <t>Priekuļu novada pašvaldība</t>
  </si>
  <si>
    <t>Līgatnes novada dome</t>
  </si>
  <si>
    <t>Mālpils novada dome</t>
  </si>
  <si>
    <t>Smiltenes novada pašvaldība</t>
  </si>
  <si>
    <t>Kuldīgas novada pašvaldība</t>
  </si>
  <si>
    <t>75000000-6</t>
  </si>
  <si>
    <t>Pārvaldes, aizsardzības un sociālā nodrošinājuma pakalpojumi.</t>
  </si>
  <si>
    <t>Līgumi par piegādātāja sniegtajiem pakalpojumiem augstskolu studentu piesaistei no valstīm, kuras nav Eiropas Savienības dalībvalstis.</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</si>
  <si>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t>
  </si>
  <si>
    <r>
      <t>Valsts sektora iepirkumi</t>
    </r>
    <r>
      <rPr>
        <sz val="16"/>
        <rFont val="Times New Roman"/>
        <family val="1"/>
        <charset val="186"/>
      </rPr>
      <t xml:space="preserve"> </t>
    </r>
    <r>
      <rPr>
        <b/>
        <sz val="16"/>
        <rFont val="Times New Roman"/>
        <family val="1"/>
        <charset val="186"/>
      </rPr>
      <t>2015.gadā
Viena pasūtītāja vajadzībām (decentralizētie iepirkumi)</t>
    </r>
  </si>
  <si>
    <r>
      <t>Pašvaldību sektora iepirkumi</t>
    </r>
    <r>
      <rPr>
        <sz val="16"/>
        <rFont val="Times New Roman"/>
        <family val="1"/>
        <charset val="186"/>
      </rPr>
      <t xml:space="preserve"> </t>
    </r>
    <r>
      <rPr>
        <b/>
        <sz val="16"/>
        <rFont val="Times New Roman"/>
        <family val="1"/>
        <charset val="186"/>
      </rPr>
      <t>2015.gadā
Viena pasūtītāja vajadzībām (decentralizētie iepirkumi)</t>
    </r>
  </si>
  <si>
    <r>
      <t>Valsts un pašvaldību sektora iepirkumi</t>
    </r>
    <r>
      <rPr>
        <sz val="16"/>
        <rFont val="Times New Roman"/>
        <family val="1"/>
        <charset val="186"/>
      </rPr>
      <t xml:space="preserve"> </t>
    </r>
    <r>
      <rPr>
        <b/>
        <sz val="16"/>
        <rFont val="Times New Roman"/>
        <family val="1"/>
        <charset val="186"/>
      </rPr>
      <t>2015.gadā
Viena pasūtītāja vajadzībām (decentralizētie iepirkumi)</t>
    </r>
  </si>
  <si>
    <t>Noslēgto līgumu summa un faktiski izlietotie naudas līdzekļi 2015.gadā (milj. EUR)</t>
  </si>
  <si>
    <t>Faktiski veiktie maksājumi par iepirkumiem un maksājumi par iepirkumiem, kas veikti, izmantojot elektronisko iepirkumu sistēmu valsts un pašvaldību sektorā</t>
  </si>
  <si>
    <t>Valsts sektorā</t>
  </si>
  <si>
    <t>Pašvaldību sektorā</t>
  </si>
  <si>
    <r>
      <t>Līgumu, kas noslēgti saskaņā ar Publisko iepirkumu likuma 8.panta 7.</t>
    </r>
    <r>
      <rPr>
        <b/>
        <vertAlign val="superscript"/>
        <sz val="12"/>
        <rFont val="Times New Roman"/>
        <family val="1"/>
        <charset val="186"/>
      </rPr>
      <t>1</t>
    </r>
    <r>
      <rPr>
        <b/>
        <sz val="12"/>
        <rFont val="Times New Roman"/>
        <family val="1"/>
        <charset val="186"/>
      </rPr>
      <t xml:space="preserve"> daļu, skaita sadalījums pēc piegādātāju valstiskās piederības</t>
    </r>
  </si>
  <si>
    <r>
      <t>8.</t>
    </r>
    <r>
      <rPr>
        <b/>
        <vertAlign val="superscript"/>
        <sz val="12"/>
        <rFont val="Times New Roman"/>
        <family val="1"/>
        <charset val="186"/>
      </rPr>
      <t>2</t>
    </r>
    <r>
      <rPr>
        <b/>
        <sz val="12"/>
        <rFont val="Times New Roman"/>
        <family val="1"/>
        <charset val="186"/>
      </rPr>
      <t xml:space="preserve"> panta kartībā veiktie iepirkumi valsts un pašvaldību sektorā</t>
    </r>
  </si>
  <si>
    <r>
      <t>8.</t>
    </r>
    <r>
      <rPr>
        <b/>
        <vertAlign val="superscript"/>
        <sz val="12"/>
        <rFont val="Times New Roman"/>
        <family val="1"/>
        <charset val="186"/>
      </rPr>
      <t xml:space="preserve">2 </t>
    </r>
    <r>
      <rPr>
        <b/>
        <sz val="12"/>
        <rFont val="Times New Roman"/>
        <family val="1"/>
        <charset val="186"/>
      </rPr>
      <t>panta kartībā noslēgto līgumu summa valsts un pašvaldību sektorā</t>
    </r>
  </si>
  <si>
    <r>
      <t>8.</t>
    </r>
    <r>
      <rPr>
        <b/>
        <vertAlign val="superscript"/>
        <sz val="12"/>
        <rFont val="Times New Roman"/>
        <family val="1"/>
        <charset val="186"/>
      </rPr>
      <t>2</t>
    </r>
    <r>
      <rPr>
        <b/>
        <sz val="12"/>
        <rFont val="Times New Roman"/>
        <family val="1"/>
        <charset val="186"/>
      </rPr>
      <t xml:space="preserve"> panta kārtībā veikto iepirkumu sadalījums pēc iepirkumu veida</t>
    </r>
  </si>
  <si>
    <r>
      <t>8.</t>
    </r>
    <r>
      <rPr>
        <b/>
        <vertAlign val="superscript"/>
        <sz val="12"/>
        <rFont val="Times New Roman"/>
        <family val="1"/>
        <charset val="186"/>
      </rPr>
      <t>2</t>
    </r>
    <r>
      <rPr>
        <b/>
        <sz val="12"/>
        <rFont val="Times New Roman"/>
        <family val="1"/>
        <charset val="186"/>
      </rPr>
      <t xml:space="preserve"> panta kārtībā noslēgto līgumu skaita sadalījums pēc piegādātāju valstiskās piederības</t>
    </r>
  </si>
  <si>
    <r>
      <t>8.</t>
    </r>
    <r>
      <rPr>
        <b/>
        <vertAlign val="superscript"/>
        <sz val="12"/>
        <rFont val="Times New Roman"/>
        <family val="1"/>
        <charset val="186"/>
      </rPr>
      <t xml:space="preserve">2 </t>
    </r>
    <r>
      <rPr>
        <b/>
        <sz val="12"/>
        <rFont val="Times New Roman"/>
        <family val="1"/>
        <charset val="186"/>
      </rPr>
      <t>panta kartībā noslēgto līgumu summu sadalījums pēc iepirkumu veida</t>
    </r>
  </si>
  <si>
    <t>Iepirkumu
skaits (%)</t>
  </si>
  <si>
    <t>Procedūru skaits, līgumu un vispārīgo vienošanos skaits, pasūtītāju skaits un līgumcena iepirkumiem virs ES līgumcenu sliekšņa</t>
  </si>
  <si>
    <r>
      <t xml:space="preserve">Iepirkumi </t>
    </r>
    <r>
      <rPr>
        <b/>
        <u/>
        <sz val="11"/>
        <color theme="1"/>
        <rFont val="Times New Roman"/>
        <family val="1"/>
        <charset val="186"/>
      </rPr>
      <t>virs</t>
    </r>
    <r>
      <rPr>
        <b/>
        <sz val="11"/>
        <color theme="1"/>
        <rFont val="Times New Roman"/>
        <family val="1"/>
        <charset val="186"/>
      </rPr>
      <t xml:space="preserve"> ES līgumcenu sliekšņa</t>
    </r>
  </si>
  <si>
    <r>
      <t xml:space="preserve">Iepirkumi </t>
    </r>
    <r>
      <rPr>
        <b/>
        <u/>
        <sz val="11"/>
        <color theme="1"/>
        <rFont val="Times New Roman"/>
        <family val="1"/>
        <charset val="186"/>
      </rPr>
      <t>zem</t>
    </r>
    <r>
      <rPr>
        <b/>
        <sz val="11"/>
        <color theme="1"/>
        <rFont val="Times New Roman"/>
        <family val="1"/>
        <charset val="186"/>
      </rPr>
      <t xml:space="preserve"> ES līgumcenu sliekšņa</t>
    </r>
  </si>
  <si>
    <t>Iepirkumu (virs un zem ES līgumcenu sliekšņa) skaits, noslēgto līgumu un vispārīgo vienošanos skaits un noslēgto līgumu summas</t>
  </si>
  <si>
    <r>
      <t>Iepirkumu procedūru (virs un zem ES līgumcenu sliekšņa) un noslēgto līgumu summu sadalījums pa sektoriem un pēc iepirkumu</t>
    </r>
    <r>
      <rPr>
        <sz val="8"/>
        <rFont val="Calibri"/>
        <family val="2"/>
        <charset val="186"/>
        <scheme val="minor"/>
      </rPr>
      <t> </t>
    </r>
    <r>
      <rPr>
        <b/>
        <sz val="12"/>
        <rFont val="Times New Roman"/>
        <family val="1"/>
        <charset val="186"/>
      </rPr>
      <t xml:space="preserve"> veida</t>
    </r>
  </si>
  <si>
    <t>Pasūtītāju skaits, kas piemērojuši izņēmumus saskaņā ar Publisko iepirkumu likuma 3.pantu</t>
  </si>
  <si>
    <t>Pasūtītāju skaits, kas piemērojuši izņēmumus saskaņā ar Publisko iepirkumu likuma 5.pantu</t>
  </si>
  <si>
    <t>Zem ES līgumcenu sliekšņa iepirkuma līgumu skaits, noslēgto līgumu summa un vidējā līguma vērtība valsts un pašvaldību sektorā</t>
  </si>
  <si>
    <t>Ungārija</t>
  </si>
  <si>
    <t>Izraēla</t>
  </si>
  <si>
    <t>22000000-0</t>
  </si>
  <si>
    <t>Iespieddarbi un saistītie izdevumi.</t>
  </si>
  <si>
    <t>51000000-9</t>
  </si>
  <si>
    <t>Uzstādīšanas pakalpojumi (izņemot programmatūru).</t>
  </si>
  <si>
    <t>virs ES līgumcenu sliekšņa</t>
  </si>
  <si>
    <t>zem ES līgumcenu sliekšņa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</si>
</sst>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7" x14ac:knownFonts="1">
    <font>
      <sz val="11"/>
      <color theme="1"/>
      <name val="Calibri"/>
      <family val="2"/>
      <charset val="186"/>
      <scheme val="minor"/>
    </font>
    <font>
      <sz val="12"/>
      <color rgb="FF000000"/>
      <name val="Arial Unicode MS"/>
      <family val="2"/>
      <charset val="186"/>
    </font>
    <font>
      <sz val="5"/>
      <color rgb="FF000000"/>
      <name val="Arial Unicode MS"/>
      <family val="2"/>
      <charset val="186"/>
    </font>
    <font>
      <b/>
      <sz val="12"/>
      <color rgb="FF000000"/>
      <name val="Times New Roman"/>
      <family val="1"/>
      <charset val="186"/>
    </font>
    <font>
      <b/>
      <sz val="9.5"/>
      <color rgb="FF000000"/>
      <name val="Times New Roman"/>
      <family val="1"/>
      <charset val="186"/>
    </font>
    <font>
      <i/>
      <sz val="10"/>
      <color rgb="FF000000"/>
      <name val="Times New Roman"/>
      <family val="1"/>
      <charset val="186"/>
    </font>
    <font>
      <b/>
      <sz val="12"/>
      <color theme="1"/>
      <name val="Times New Roman"/>
      <family val="1"/>
      <charset val="186"/>
    </font>
    <font>
      <sz val="9.5"/>
      <color rgb="FF000000"/>
      <name val="Times New Roman"/>
      <family val="1"/>
      <charset val="186"/>
    </font>
    <font>
      <vertAlign val="superscript"/>
      <sz val="9.5"/>
      <color rgb="FF000000"/>
      <name val="Times New Roman"/>
      <family val="1"/>
      <charset val="186"/>
    </font>
    <font>
      <b/>
      <sz val="10"/>
      <color rgb="FF000000"/>
      <name val="Times New Roman"/>
      <family val="1"/>
      <charset val="186"/>
    </font>
    <font>
      <b/>
      <sz val="11"/>
      <color rgb="FF000000"/>
      <name val="Times New Roman"/>
      <family val="1"/>
      <charset val="186"/>
    </font>
    <font>
      <b/>
      <i/>
      <sz val="10"/>
      <color rgb="FF000000"/>
      <name val="Times New Roman"/>
      <family val="1"/>
      <charset val="186"/>
    </font>
    <font>
      <sz val="10"/>
      <color rgb="FF000000"/>
      <name val="Arial Unicode MS"/>
      <family val="2"/>
      <charset val="186"/>
    </font>
    <font>
      <sz val="10"/>
      <color rgb="FF000000"/>
      <name val="Times New Roman"/>
      <family val="1"/>
      <charset val="186"/>
    </font>
    <font>
      <vertAlign val="superscript"/>
      <sz val="10"/>
      <color rgb="FF000000"/>
      <name val="Times New Roman"/>
      <family val="1"/>
      <charset val="186"/>
    </font>
    <font>
      <b/>
      <sz val="10"/>
      <color rgb="FF000000"/>
      <name val="Arial Unicode MS"/>
      <family val="2"/>
      <charset val="186"/>
    </font>
    <font>
      <sz val="11"/>
      <color theme="1"/>
      <name val="Calibri"/>
      <family val="2"/>
      <charset val="186"/>
      <scheme val="minor"/>
    </font>
    <font>
      <b/>
      <sz val="11"/>
      <color theme="1"/>
      <name val="Times New Roman"/>
      <family val="1"/>
      <charset val="186"/>
    </font>
    <font>
      <sz val="11"/>
      <color theme="1"/>
      <name val="Times New Roman"/>
      <family val="1"/>
      <charset val="186"/>
    </font>
    <font>
      <sz val="10"/>
      <color theme="1"/>
      <name val="Times New Roman"/>
      <family val="1"/>
      <charset val="186"/>
    </font>
    <font>
      <sz val="12"/>
      <color theme="1"/>
      <name val="Times New Roman"/>
      <family val="1"/>
      <charset val="186"/>
    </font>
    <font>
      <b/>
      <sz val="10"/>
      <color theme="1"/>
      <name val="Times New Roman"/>
      <family val="1"/>
      <charset val="186"/>
    </font>
    <font>
      <sz val="12"/>
      <color rgb="FF000000"/>
      <name val="Times New Roman"/>
      <family val="1"/>
      <charset val="186"/>
    </font>
    <font>
      <b/>
      <sz val="20"/>
      <color theme="1"/>
      <name val="Times New Roman"/>
      <family val="1"/>
      <charset val="186"/>
    </font>
    <font>
      <b/>
      <sz val="11"/>
      <color theme="1"/>
      <name val="Calibri"/>
      <family val="2"/>
      <charset val="186"/>
      <scheme val="minor"/>
    </font>
    <font>
      <sz val="9"/>
      <color rgb="FF000000"/>
      <name val="Times New Roman"/>
      <family val="1"/>
      <charset val="186"/>
    </font>
    <font>
      <b/>
      <sz val="12"/>
      <name val="Times New Roman"/>
      <family val="1"/>
      <charset val="186"/>
    </font>
    <font>
      <sz val="10"/>
      <name val="Times New Roman"/>
      <family val="1"/>
      <charset val="186"/>
    </font>
    <font>
      <b/>
      <sz val="10"/>
      <name val="Times New Roman"/>
      <family val="1"/>
      <charset val="186"/>
    </font>
    <font>
      <b/>
      <sz val="10"/>
      <color theme="1"/>
      <name val="Calibri"/>
      <family val="2"/>
      <charset val="186"/>
      <scheme val="minor"/>
    </font>
    <font>
      <b/>
      <sz val="9"/>
      <color theme="1"/>
      <name val="Times New Roman"/>
      <family val="1"/>
      <charset val="186"/>
    </font>
    <font>
      <sz val="12"/>
      <name val="Times New Roman"/>
      <family val="1"/>
      <charset val="186"/>
    </font>
    <font>
      <b/>
      <sz val="16"/>
      <color theme="1"/>
      <name val="Times New Roman"/>
      <family val="1"/>
      <charset val="186"/>
    </font>
    <font>
      <sz val="8"/>
      <color theme="1"/>
      <name val="Calibri"/>
      <family val="2"/>
      <charset val="186"/>
      <scheme val="minor"/>
    </font>
    <font>
      <sz val="9"/>
      <color theme="1"/>
      <name val="Calibri"/>
      <family val="2"/>
      <charset val="186"/>
      <scheme val="minor"/>
    </font>
    <font>
      <sz val="10"/>
      <color theme="1"/>
      <name val="Calibri"/>
      <family val="2"/>
      <charset val="186"/>
      <scheme val="minor"/>
    </font>
    <font>
      <sz val="10"/>
      <color rgb="FF000000"/>
      <name val="Calibri"/>
      <family val="2"/>
      <charset val="186"/>
      <scheme val="minor"/>
    </font>
    <font>
      <b/>
      <sz val="10"/>
      <color rgb="FF000000"/>
      <name val="Calibri"/>
      <family val="2"/>
      <charset val="186"/>
      <scheme val="minor"/>
    </font>
    <font>
      <b/>
      <vertAlign val="superscript"/>
      <sz val="10"/>
      <color theme="1"/>
      <name val="Calibri"/>
      <family val="2"/>
      <charset val="186"/>
      <scheme val="minor"/>
    </font>
    <font>
      <vertAlign val="superscript"/>
      <sz val="8"/>
      <color theme="1"/>
      <name val="Calibri"/>
      <family val="2"/>
      <charset val="186"/>
      <scheme val="minor"/>
    </font>
    <font>
      <b/>
      <sz val="14"/>
      <color theme="1"/>
      <name val="Times New Roman"/>
      <family val="1"/>
      <charset val="186"/>
    </font>
    <font>
      <sz val="8"/>
      <name val="Calibri"/>
      <family val="2"/>
      <charset val="186"/>
      <scheme val="minor"/>
    </font>
    <font>
      <sz val="9.5"/>
      <name val="Times New Roman"/>
      <family val="1"/>
      <charset val="186"/>
    </font>
    <font>
      <sz val="11"/>
      <name val="Calibri"/>
      <family val="2"/>
      <charset val="186"/>
      <scheme val="minor"/>
    </font>
    <font>
      <b/>
      <sz val="16"/>
      <color theme="1"/>
      <name val="Calibri"/>
      <family val="2"/>
      <charset val="186"/>
      <scheme val="minor"/>
    </font>
    <font>
      <b/>
      <sz val="14"/>
      <color theme="1"/>
      <name val="Calibri"/>
      <family val="2"/>
      <charset val="186"/>
      <scheme val="minor"/>
    </font>
    <font>
      <sz val="12"/>
      <color theme="1"/>
      <name val="Calibri"/>
      <family val="2"/>
      <charset val="186"/>
      <scheme val="minor"/>
    </font>
    <font>
      <b/>
      <sz val="12"/>
      <color rgb="FFFF0000"/>
      <name val="Times New Roman"/>
      <family val="1"/>
      <charset val="186"/>
    </font>
    <font>
      <b/>
      <sz val="14"/>
      <name val="Times New Roman"/>
      <family val="1"/>
      <charset val="186"/>
    </font>
    <font>
      <b/>
      <vertAlign val="superscript"/>
      <sz val="12"/>
      <name val="Times New Roman"/>
      <family val="1"/>
      <charset val="186"/>
    </font>
    <font>
      <b/>
      <sz val="11"/>
      <name val="Times New Roman"/>
      <family val="1"/>
      <charset val="186"/>
    </font>
    <font>
      <b/>
      <sz val="16"/>
      <name val="Times New Roman"/>
      <family val="1"/>
      <charset val="186"/>
    </font>
    <font>
      <sz val="16"/>
      <name val="Times New Roman"/>
      <family val="1"/>
      <charset val="186"/>
    </font>
    <font>
      <b/>
      <sz val="20"/>
      <name val="Times New Roman"/>
      <family val="1"/>
      <charset val="186"/>
    </font>
    <font>
      <sz val="10"/>
      <name val="Calibri"/>
      <family val="2"/>
      <charset val="186"/>
      <scheme val="minor"/>
    </font>
    <font>
      <sz val="8"/>
      <color theme="1"/>
      <name val="Times New Roman"/>
      <family val="1"/>
      <charset val="186"/>
    </font>
    <font>
      <b/>
      <u/>
      <sz val="11"/>
      <color theme="1"/>
      <name val="Times New Roman"/>
      <family val="1"/>
      <charset val="186"/>
    </font>
  </fonts>
  <fills count="17">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AE5A8"/>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9" fontId="16" fillId="0" borderId="0" applyFont="0" applyFill="0" applyBorder="0" applyAlignment="0" applyProtection="0"/>
  </cellStyleXfs>
  <cellXfs count="532">
    <xf numFmtId="0" fontId="0" fillId="0" borderId="0" xfId="0"/>
    <xf numFmtId="0" fontId="1" fillId="0" borderId="0" xfId="0" applyFont="1"/>
    <xf numFmtId="10" fontId="4" fillId="2" borderId="1" xfId="0" applyNumberFormat="1" applyFont="1" applyFill="1" applyBorder="1" applyAlignment="1">
      <alignment horizontal="center" vertical="center" wrapText="1"/>
    </xf>
    <xf numFmtId="0" fontId="0" fillId="0" borderId="1" xfId="0" applyBorder="1"/>
    <xf numFmtId="0" fontId="2"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0" fontId="5" fillId="2" borderId="1" xfId="0" applyFont="1" applyFill="1" applyBorder="1" applyAlignment="1">
      <alignment horizontal="righ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9" fillId="2" borderId="1" xfId="0" applyFont="1" applyFill="1" applyBorder="1" applyAlignment="1">
      <alignment horizontal="right" vertical="center" wrapText="1"/>
    </xf>
    <xf numFmtId="3"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2" borderId="1" xfId="0" applyFont="1" applyFill="1" applyBorder="1" applyAlignment="1">
      <alignment horizontal="right" vertical="center" wrapText="1"/>
    </xf>
    <xf numFmtId="3" fontId="10"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2"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10" fontId="13" fillId="2" borderId="1"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wrapText="1"/>
    </xf>
    <xf numFmtId="10" fontId="9" fillId="2" borderId="1" xfId="0" applyNumberFormat="1" applyFont="1" applyFill="1" applyBorder="1" applyAlignment="1">
      <alignment horizontal="right" vertical="center" wrapText="1"/>
    </xf>
    <xf numFmtId="0" fontId="15" fillId="2" borderId="1" xfId="0" applyFont="1" applyFill="1" applyBorder="1" applyAlignment="1">
      <alignment vertical="center" wrapText="1"/>
    </xf>
    <xf numFmtId="3" fontId="1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0" fontId="3"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0" xfId="0" applyFont="1" applyAlignment="1">
      <alignment horizontal="left" vertical="center"/>
    </xf>
    <xf numFmtId="0" fontId="20" fillId="0" borderId="0" xfId="0" applyFont="1"/>
    <xf numFmtId="0" fontId="3" fillId="0" borderId="0" xfId="0" applyFont="1" applyAlignment="1">
      <alignment horizontal="center" vertical="center" wrapText="1"/>
    </xf>
    <xf numFmtId="0" fontId="3" fillId="0" borderId="1" xfId="0" applyFont="1" applyBorder="1" applyAlignment="1">
      <alignment horizontal="left" vertical="center" wrapText="1"/>
    </xf>
    <xf numFmtId="0" fontId="20" fillId="0" borderId="1" xfId="0" applyFont="1" applyBorder="1"/>
    <xf numFmtId="9" fontId="4" fillId="2" borderId="1" xfId="0" applyNumberFormat="1" applyFont="1" applyFill="1" applyBorder="1" applyAlignment="1">
      <alignment horizontal="center" vertical="center" wrapText="1"/>
    </xf>
    <xf numFmtId="0" fontId="6" fillId="0" borderId="0" xfId="0" applyFont="1" applyBorder="1" applyAlignment="1">
      <alignment horizontal="center" wrapText="1"/>
    </xf>
    <xf numFmtId="0" fontId="3" fillId="0" borderId="1" xfId="0" applyFont="1" applyBorder="1" applyAlignment="1">
      <alignment horizontal="justify" vertical="center"/>
    </xf>
    <xf numFmtId="0" fontId="20" fillId="0" borderId="1" xfId="0" applyFont="1" applyBorder="1" applyAlignment="1">
      <alignment horizontal="center"/>
    </xf>
    <xf numFmtId="0" fontId="18" fillId="0" borderId="1" xfId="0" applyFont="1" applyBorder="1"/>
    <xf numFmtId="164" fontId="19" fillId="0" borderId="1" xfId="1" applyNumberFormat="1" applyFont="1" applyBorder="1" applyAlignment="1">
      <alignment horizontal="center"/>
    </xf>
    <xf numFmtId="9" fontId="19" fillId="0" borderId="1" xfId="1" applyFont="1" applyBorder="1" applyAlignment="1">
      <alignment horizontal="center"/>
    </xf>
    <xf numFmtId="164" fontId="21" fillId="0" borderId="1" xfId="1" applyNumberFormat="1" applyFont="1" applyBorder="1" applyAlignment="1">
      <alignment horizontal="center"/>
    </xf>
    <xf numFmtId="9" fontId="21" fillId="0" borderId="1" xfId="1" applyFont="1" applyBorder="1" applyAlignment="1">
      <alignment horizontal="center"/>
    </xf>
    <xf numFmtId="9" fontId="9" fillId="2" borderId="1" xfId="0" applyNumberFormat="1" applyFont="1" applyFill="1" applyBorder="1" applyAlignment="1">
      <alignment horizontal="left" vertical="center" wrapText="1" indent="1"/>
    </xf>
    <xf numFmtId="0" fontId="19" fillId="0" borderId="1" xfId="0" applyFont="1" applyBorder="1" applyAlignment="1">
      <alignment horizontal="center"/>
    </xf>
    <xf numFmtId="0" fontId="19" fillId="0" borderId="1" xfId="0" applyFont="1" applyBorder="1" applyAlignment="1">
      <alignment wrapText="1"/>
    </xf>
    <xf numFmtId="0" fontId="19" fillId="0" borderId="1" xfId="0" applyFont="1" applyBorder="1"/>
    <xf numFmtId="9" fontId="21" fillId="0" borderId="1" xfId="1" applyNumberFormat="1" applyFont="1" applyBorder="1" applyAlignment="1">
      <alignment horizontal="center" vertical="center"/>
    </xf>
    <xf numFmtId="3" fontId="19"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9" fontId="0" fillId="0" borderId="1" xfId="1" applyFont="1" applyBorder="1"/>
    <xf numFmtId="10" fontId="0" fillId="0" borderId="1" xfId="1" applyNumberFormat="1" applyFont="1" applyBorder="1"/>
    <xf numFmtId="10" fontId="18" fillId="0" borderId="1" xfId="1" applyNumberFormat="1" applyFont="1" applyBorder="1"/>
    <xf numFmtId="9" fontId="18" fillId="0" borderId="1" xfId="1" applyNumberFormat="1" applyFont="1" applyBorder="1"/>
    <xf numFmtId="3" fontId="0" fillId="0" borderId="1" xfId="0" applyNumberFormat="1" applyBorder="1"/>
    <xf numFmtId="10" fontId="18" fillId="0" borderId="1" xfId="0" applyNumberFormat="1" applyFont="1" applyBorder="1"/>
    <xf numFmtId="3" fontId="18" fillId="0" borderId="1" xfId="0" applyNumberFormat="1" applyFont="1" applyBorder="1"/>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9" fillId="0" borderId="1" xfId="0" applyFont="1" applyBorder="1" applyAlignment="1">
      <alignment horizontal="center"/>
    </xf>
    <xf numFmtId="0" fontId="9" fillId="2" borderId="1" xfId="0" applyFont="1" applyFill="1" applyBorder="1" applyAlignment="1">
      <alignment horizontal="left" vertical="center" wrapText="1" indent="1"/>
    </xf>
    <xf numFmtId="0" fontId="9" fillId="2" borderId="1" xfId="0" applyFont="1" applyFill="1" applyBorder="1" applyAlignment="1">
      <alignment horizontal="left" vertical="center" wrapText="1" indent="2"/>
    </xf>
    <xf numFmtId="0" fontId="13" fillId="2" borderId="1" xfId="0" applyFont="1" applyFill="1" applyBorder="1" applyAlignment="1">
      <alignment horizontal="left" vertical="center" wrapText="1" indent="1"/>
    </xf>
    <xf numFmtId="9" fontId="13" fillId="2" borderId="1" xfId="0" applyNumberFormat="1" applyFont="1" applyFill="1" applyBorder="1" applyAlignment="1">
      <alignment horizontal="center" vertical="center" wrapText="1"/>
    </xf>
    <xf numFmtId="164" fontId="18" fillId="0" borderId="1" xfId="1" applyNumberFormat="1" applyFont="1" applyBorder="1"/>
    <xf numFmtId="164" fontId="18" fillId="0" borderId="1" xfId="0" applyNumberFormat="1" applyFont="1" applyBorder="1"/>
    <xf numFmtId="0" fontId="22" fillId="0" borderId="0" xfId="0" applyFont="1"/>
    <xf numFmtId="0" fontId="13" fillId="2" borderId="1" xfId="0" applyFont="1" applyFill="1" applyBorder="1" applyAlignment="1">
      <alignment vertical="center" wrapText="1"/>
    </xf>
    <xf numFmtId="0" fontId="19" fillId="0" borderId="1" xfId="0" applyFont="1" applyBorder="1" applyAlignment="1">
      <alignment vertical="center" wrapText="1"/>
    </xf>
    <xf numFmtId="9" fontId="19" fillId="0" borderId="1" xfId="1" applyFont="1" applyBorder="1"/>
    <xf numFmtId="0" fontId="21" fillId="0" borderId="1" xfId="0" applyFont="1" applyBorder="1"/>
    <xf numFmtId="10" fontId="19" fillId="0" borderId="1" xfId="1" applyNumberFormat="1" applyFont="1" applyBorder="1" applyAlignment="1">
      <alignment horizontal="center"/>
    </xf>
    <xf numFmtId="0" fontId="18" fillId="0" borderId="1" xfId="0" applyFont="1" applyBorder="1" applyAlignment="1">
      <alignment wrapText="1"/>
    </xf>
    <xf numFmtId="0" fontId="20" fillId="0" borderId="1" xfId="0" applyFont="1" applyBorder="1" applyAlignment="1">
      <alignment horizontal="center" wrapText="1"/>
    </xf>
    <xf numFmtId="0" fontId="18" fillId="0" borderId="0" xfId="0" applyFont="1" applyAlignment="1">
      <alignment wrapText="1"/>
    </xf>
    <xf numFmtId="0" fontId="23" fillId="0" borderId="0" xfId="0" applyFont="1" applyAlignment="1"/>
    <xf numFmtId="9" fontId="19" fillId="0" borderId="1" xfId="1" applyNumberFormat="1" applyFont="1" applyBorder="1" applyAlignment="1">
      <alignment horizontal="center"/>
    </xf>
    <xf numFmtId="0" fontId="1" fillId="0" borderId="1" xfId="0" applyFont="1" applyBorder="1" applyAlignment="1">
      <alignment horizontal="center"/>
    </xf>
    <xf numFmtId="0" fontId="18" fillId="0" borderId="1" xfId="0" applyFont="1" applyBorder="1" applyAlignment="1">
      <alignment horizontal="center"/>
    </xf>
    <xf numFmtId="0" fontId="1" fillId="0" borderId="3" xfId="0" applyFont="1" applyBorder="1" applyAlignment="1">
      <alignment horizontal="center"/>
    </xf>
    <xf numFmtId="0" fontId="21" fillId="0" borderId="1" xfId="0" applyFont="1" applyBorder="1" applyAlignment="1">
      <alignment wrapText="1"/>
    </xf>
    <xf numFmtId="3" fontId="19" fillId="0" borderId="1" xfId="0" applyNumberFormat="1" applyFont="1" applyBorder="1"/>
    <xf numFmtId="2" fontId="19" fillId="0" borderId="1" xfId="0" applyNumberFormat="1" applyFont="1" applyBorder="1"/>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20" fillId="0" borderId="1" xfId="0" applyFont="1" applyBorder="1" applyAlignment="1">
      <alignment wrapText="1"/>
    </xf>
    <xf numFmtId="0" fontId="3" fillId="0" borderId="0" xfId="0" applyFont="1" applyBorder="1" applyAlignment="1">
      <alignment wrapText="1"/>
    </xf>
    <xf numFmtId="0" fontId="23" fillId="0" borderId="0" xfId="0" applyFont="1" applyAlignment="1">
      <alignment wrapText="1"/>
    </xf>
    <xf numFmtId="9" fontId="0" fillId="0" borderId="0" xfId="1" applyFont="1"/>
    <xf numFmtId="164" fontId="0" fillId="0" borderId="0" xfId="1" applyNumberFormat="1" applyFont="1"/>
    <xf numFmtId="0" fontId="13" fillId="2"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1"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9" fontId="21" fillId="0" borderId="1" xfId="1" applyFont="1" applyBorder="1"/>
    <xf numFmtId="0" fontId="21" fillId="0" borderId="0" xfId="0" applyFont="1" applyAlignment="1">
      <alignment horizontal="center"/>
    </xf>
    <xf numFmtId="164" fontId="13" fillId="2" borderId="1" xfId="1" applyNumberFormat="1" applyFont="1" applyFill="1" applyBorder="1" applyAlignment="1">
      <alignment horizontal="center" vertical="center" wrapText="1"/>
    </xf>
    <xf numFmtId="9" fontId="17" fillId="0" borderId="0" xfId="1" applyFont="1" applyAlignment="1">
      <alignment horizontal="center"/>
    </xf>
    <xf numFmtId="0" fontId="13" fillId="2" borderId="1" xfId="0" applyFont="1" applyFill="1" applyBorder="1" applyAlignment="1">
      <alignment horizontal="right" vertical="center" wrapText="1"/>
    </xf>
    <xf numFmtId="0" fontId="13" fillId="2" borderId="5" xfId="0" applyFont="1" applyFill="1" applyBorder="1" applyAlignment="1">
      <alignment horizontal="right" vertical="center" wrapText="1"/>
    </xf>
    <xf numFmtId="0" fontId="25" fillId="0" borderId="0" xfId="0" applyFont="1"/>
    <xf numFmtId="0" fontId="27" fillId="0" borderId="1" xfId="0" applyFont="1" applyBorder="1" applyAlignment="1">
      <alignment horizontal="center"/>
    </xf>
    <xf numFmtId="3" fontId="27" fillId="0" borderId="1" xfId="0" applyNumberFormat="1" applyFont="1" applyBorder="1" applyAlignment="1">
      <alignment horizontal="center"/>
    </xf>
    <xf numFmtId="0" fontId="28" fillId="0" borderId="1" xfId="0" applyFont="1" applyBorder="1" applyAlignment="1">
      <alignment horizontal="center"/>
    </xf>
    <xf numFmtId="3" fontId="28" fillId="0" borderId="1" xfId="0" applyNumberFormat="1" applyFont="1" applyBorder="1" applyAlignment="1">
      <alignment horizontal="center"/>
    </xf>
    <xf numFmtId="0" fontId="9" fillId="2" borderId="1" xfId="0" applyFont="1" applyFill="1" applyBorder="1" applyAlignment="1">
      <alignment horizontal="right" wrapText="1"/>
    </xf>
    <xf numFmtId="0" fontId="13" fillId="2" borderId="1" xfId="0" applyFont="1" applyFill="1" applyBorder="1" applyAlignment="1">
      <alignment horizontal="right" wrapText="1"/>
    </xf>
    <xf numFmtId="0" fontId="13" fillId="2" borderId="5" xfId="0" applyFont="1" applyFill="1" applyBorder="1" applyAlignment="1">
      <alignment horizontal="right" wrapText="1"/>
    </xf>
    <xf numFmtId="0" fontId="19" fillId="0" borderId="1"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0" fillId="0" borderId="0" xfId="0" applyAlignment="1">
      <alignment vertical="center" wrapText="1"/>
    </xf>
    <xf numFmtId="0" fontId="29" fillId="0" borderId="0" xfId="0" applyFont="1" applyBorder="1" applyAlignment="1">
      <alignment vertical="center"/>
    </xf>
    <xf numFmtId="0" fontId="29" fillId="0" borderId="0" xfId="0" applyFont="1" applyBorder="1" applyAlignment="1">
      <alignment horizontal="center" vertical="center"/>
    </xf>
    <xf numFmtId="0" fontId="0" fillId="0" borderId="0" xfId="0" applyBorder="1"/>
    <xf numFmtId="0" fontId="30" fillId="0" borderId="4" xfId="0" applyFont="1" applyFill="1" applyBorder="1" applyAlignment="1">
      <alignment vertical="center" wrapText="1"/>
    </xf>
    <xf numFmtId="3" fontId="0" fillId="0" borderId="0" xfId="0" applyNumberFormat="1"/>
    <xf numFmtId="0" fontId="31" fillId="0" borderId="1" xfId="0" applyFont="1" applyBorder="1"/>
    <xf numFmtId="0" fontId="9" fillId="2" borderId="1" xfId="0" applyFont="1" applyFill="1" applyBorder="1" applyAlignment="1">
      <alignment vertical="center" wrapText="1"/>
    </xf>
    <xf numFmtId="3" fontId="19" fillId="0" borderId="1" xfId="0" applyNumberFormat="1" applyFont="1" applyBorder="1" applyAlignment="1">
      <alignment horizontal="center"/>
    </xf>
    <xf numFmtId="0" fontId="9"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23" fillId="0" borderId="0" xfId="0" applyFont="1"/>
    <xf numFmtId="0" fontId="3" fillId="0" borderId="0" xfId="0" applyFont="1" applyAlignment="1">
      <alignment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34" fillId="1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3" fillId="0" borderId="1" xfId="0" applyFont="1" applyBorder="1" applyAlignment="1">
      <alignment vertical="center" wrapText="1"/>
    </xf>
    <xf numFmtId="0" fontId="35" fillId="10"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3" fillId="10" borderId="1" xfId="0" applyFont="1" applyFill="1" applyBorder="1" applyAlignment="1">
      <alignment vertical="center" wrapText="1"/>
    </xf>
    <xf numFmtId="0" fontId="33" fillId="10" borderId="1" xfId="0" applyFont="1" applyFill="1" applyBorder="1" applyAlignment="1">
      <alignment horizontal="center" vertical="center" wrapText="1"/>
    </xf>
    <xf numFmtId="0" fontId="35" fillId="0" borderId="1" xfId="0" applyFont="1" applyBorder="1" applyAlignment="1">
      <alignment vertical="center" wrapText="1"/>
    </xf>
    <xf numFmtId="0" fontId="32" fillId="0" borderId="0" xfId="0" applyFont="1" applyAlignment="1">
      <alignment horizontal="center" wrapText="1"/>
    </xf>
    <xf numFmtId="0" fontId="29" fillId="0" borderId="1" xfId="0" applyFont="1" applyBorder="1" applyAlignment="1">
      <alignment vertical="center" wrapText="1"/>
    </xf>
    <xf numFmtId="0" fontId="35" fillId="0" borderId="5" xfId="0" applyFont="1" applyBorder="1" applyAlignment="1">
      <alignment horizontal="center" vertical="center" wrapText="1"/>
    </xf>
    <xf numFmtId="0" fontId="33" fillId="10" borderId="5" xfId="0" applyFont="1" applyFill="1" applyBorder="1" applyAlignment="1">
      <alignment vertical="center" wrapText="1"/>
    </xf>
    <xf numFmtId="0" fontId="29" fillId="0" borderId="12" xfId="0" applyFont="1" applyBorder="1" applyAlignment="1">
      <alignment horizontal="left" vertical="center" wrapText="1"/>
    </xf>
    <xf numFmtId="0" fontId="29" fillId="0" borderId="1" xfId="0" applyFont="1" applyBorder="1" applyAlignment="1">
      <alignment horizontal="right" vertical="center" wrapText="1"/>
    </xf>
    <xf numFmtId="0" fontId="41" fillId="10" borderId="1" xfId="0" applyFont="1" applyFill="1" applyBorder="1" applyAlignment="1">
      <alignment horizontal="center" vertical="center" wrapText="1"/>
    </xf>
    <xf numFmtId="0" fontId="35" fillId="0" borderId="4" xfId="0" applyFont="1" applyBorder="1" applyAlignment="1">
      <alignment horizontal="center" vertical="center" wrapText="1"/>
    </xf>
    <xf numFmtId="0" fontId="3" fillId="0" borderId="0" xfId="0" applyFont="1" applyAlignment="1">
      <alignment horizontal="center" vertical="center"/>
    </xf>
    <xf numFmtId="0" fontId="35" fillId="0" borderId="1" xfId="0" applyFont="1" applyBorder="1" applyAlignment="1">
      <alignment horizontal="center" vertical="center"/>
    </xf>
    <xf numFmtId="0" fontId="29" fillId="0" borderId="1" xfId="0" applyFont="1" applyBorder="1"/>
    <xf numFmtId="0" fontId="24" fillId="0" borderId="1" xfId="0" applyFont="1" applyBorder="1"/>
    <xf numFmtId="3" fontId="42" fillId="2" borderId="1" xfId="0" applyNumberFormat="1" applyFont="1" applyFill="1" applyBorder="1" applyAlignment="1">
      <alignment horizontal="center" vertical="center" wrapText="1"/>
    </xf>
    <xf numFmtId="3" fontId="27" fillId="2" borderId="1" xfId="0" applyNumberFormat="1" applyFont="1" applyFill="1" applyBorder="1" applyAlignment="1">
      <alignment horizontal="center" vertical="center" wrapText="1"/>
    </xf>
    <xf numFmtId="3" fontId="19" fillId="0" borderId="1" xfId="0" applyNumberFormat="1" applyFont="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0" fillId="0" borderId="1" xfId="0" applyBorder="1" applyAlignment="1">
      <alignment wrapText="1"/>
    </xf>
    <xf numFmtId="0" fontId="27" fillId="2" borderId="1" xfId="0" applyFont="1" applyFill="1" applyBorder="1" applyAlignment="1">
      <alignment horizontal="center" vertical="center" wrapText="1"/>
    </xf>
    <xf numFmtId="164" fontId="27" fillId="2" borderId="1" xfId="1" applyNumberFormat="1" applyFont="1" applyFill="1" applyBorder="1" applyAlignment="1">
      <alignment horizontal="center" vertical="center" wrapText="1"/>
    </xf>
    <xf numFmtId="1" fontId="27" fillId="0" borderId="0" xfId="0" applyNumberFormat="1" applyFont="1" applyAlignment="1">
      <alignment horizontal="center" vertical="center"/>
    </xf>
    <xf numFmtId="1" fontId="27" fillId="2" borderId="1" xfId="0" applyNumberFormat="1" applyFont="1" applyFill="1" applyBorder="1" applyAlignment="1">
      <alignment horizontal="center" vertical="center" wrapText="1"/>
    </xf>
    <xf numFmtId="0" fontId="27" fillId="0" borderId="1" xfId="0" applyFont="1" applyBorder="1" applyAlignment="1">
      <alignment horizontal="center" vertical="center"/>
    </xf>
    <xf numFmtId="164" fontId="27" fillId="0" borderId="1" xfId="1" applyNumberFormat="1" applyFont="1" applyBorder="1" applyAlignment="1">
      <alignment horizontal="center" vertical="center"/>
    </xf>
    <xf numFmtId="1" fontId="27" fillId="0" borderId="1" xfId="0" applyNumberFormat="1" applyFont="1" applyBorder="1" applyAlignment="1">
      <alignment horizontal="center" vertical="center"/>
    </xf>
    <xf numFmtId="0" fontId="28" fillId="0" borderId="1" xfId="0" applyFont="1" applyBorder="1"/>
    <xf numFmtId="0" fontId="28" fillId="0" borderId="1" xfId="0" applyFont="1" applyBorder="1" applyAlignment="1">
      <alignment horizontal="right"/>
    </xf>
    <xf numFmtId="9" fontId="28" fillId="0" borderId="1" xfId="1" applyFont="1" applyBorder="1"/>
    <xf numFmtId="1" fontId="28" fillId="0" borderId="1" xfId="0" applyNumberFormat="1" applyFont="1" applyBorder="1"/>
    <xf numFmtId="0" fontId="43" fillId="0" borderId="0" xfId="0" applyFont="1"/>
    <xf numFmtId="0" fontId="27" fillId="0" borderId="0" xfId="0" applyFont="1" applyAlignment="1">
      <alignment vertical="center" wrapText="1"/>
    </xf>
    <xf numFmtId="0" fontId="27" fillId="0" borderId="1" xfId="0" applyFont="1" applyBorder="1" applyAlignment="1">
      <alignment vertical="center" wrapText="1"/>
    </xf>
    <xf numFmtId="0" fontId="27" fillId="0" borderId="1" xfId="0" applyFont="1" applyBorder="1" applyAlignment="1">
      <alignment horizontal="left" vertical="center" wrapText="1"/>
    </xf>
    <xf numFmtId="3" fontId="19" fillId="0" borderId="0" xfId="0" applyNumberFormat="1" applyFont="1" applyAlignment="1">
      <alignment horizontal="center" vertical="center"/>
    </xf>
    <xf numFmtId="0" fontId="32" fillId="0" borderId="0" xfId="0" applyFont="1" applyFill="1" applyAlignment="1">
      <alignment horizontal="center" wrapText="1"/>
    </xf>
    <xf numFmtId="0" fontId="0" fillId="0" borderId="0" xfId="0" applyFill="1"/>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3" fillId="0" borderId="0" xfId="0" applyFont="1" applyAlignment="1">
      <alignment horizontal="center" vertical="center"/>
    </xf>
    <xf numFmtId="0" fontId="33" fillId="0" borderId="1" xfId="0" applyFont="1" applyBorder="1" applyAlignment="1">
      <alignment wrapText="1"/>
    </xf>
    <xf numFmtId="0" fontId="35" fillId="0" borderId="1" xfId="0" applyFont="1" applyBorder="1" applyAlignment="1">
      <alignment horizontal="center"/>
    </xf>
    <xf numFmtId="0" fontId="46" fillId="0" borderId="1" xfId="0" applyFont="1" applyBorder="1" applyAlignment="1">
      <alignment horizontal="center"/>
    </xf>
    <xf numFmtId="164" fontId="35" fillId="0" borderId="1" xfId="1" applyNumberFormat="1" applyFont="1" applyBorder="1" applyAlignment="1">
      <alignment horizontal="center"/>
    </xf>
    <xf numFmtId="9" fontId="35" fillId="0" borderId="1" xfId="1" applyFont="1" applyBorder="1" applyAlignment="1">
      <alignment horizontal="center"/>
    </xf>
    <xf numFmtId="0" fontId="29" fillId="0" borderId="1" xfId="0" applyFont="1" applyBorder="1" applyAlignment="1">
      <alignment horizontal="center"/>
    </xf>
    <xf numFmtId="164" fontId="29" fillId="0" borderId="1" xfId="1" applyNumberFormat="1" applyFont="1" applyBorder="1" applyAlignment="1">
      <alignment horizontal="center"/>
    </xf>
    <xf numFmtId="9" fontId="29" fillId="0" borderId="1" xfId="1" applyFont="1" applyBorder="1" applyAlignment="1">
      <alignment horizontal="center"/>
    </xf>
    <xf numFmtId="0" fontId="23" fillId="0" borderId="0" xfId="0" applyFont="1" applyFill="1" applyAlignment="1"/>
    <xf numFmtId="0" fontId="47" fillId="0" borderId="0" xfId="0" applyFont="1"/>
    <xf numFmtId="0" fontId="33" fillId="0" borderId="0" xfId="0" applyFont="1" applyAlignment="1">
      <alignment vertical="center"/>
    </xf>
    <xf numFmtId="0" fontId="9" fillId="2" borderId="1" xfId="0" applyFont="1" applyFill="1" applyBorder="1" applyAlignment="1">
      <alignment horizontal="center" vertical="center" wrapText="1"/>
    </xf>
    <xf numFmtId="164" fontId="0" fillId="0" borderId="1" xfId="1" applyNumberFormat="1" applyFont="1" applyBorder="1"/>
    <xf numFmtId="0" fontId="1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9" fillId="0" borderId="0" xfId="0" applyFont="1" applyAlignment="1">
      <alignment wrapText="1"/>
    </xf>
    <xf numFmtId="0" fontId="3" fillId="0" borderId="0" xfId="0" applyFont="1" applyBorder="1" applyAlignment="1">
      <alignment vertical="center" wrapText="1"/>
    </xf>
    <xf numFmtId="0" fontId="35" fillId="0" borderId="1" xfId="0" applyFont="1" applyBorder="1" applyAlignment="1">
      <alignment horizontal="center" vertical="center" wrapText="1"/>
    </xf>
    <xf numFmtId="0" fontId="21" fillId="0" borderId="1" xfId="0" applyFont="1" applyBorder="1" applyAlignment="1">
      <alignment horizontal="center"/>
    </xf>
    <xf numFmtId="0" fontId="24" fillId="0" borderId="0" xfId="0" applyFont="1"/>
    <xf numFmtId="0" fontId="19" fillId="14" borderId="1" xfId="0" applyFont="1" applyFill="1" applyBorder="1" applyAlignment="1">
      <alignment wrapText="1"/>
    </xf>
    <xf numFmtId="164" fontId="19" fillId="14" borderId="1" xfId="1" applyNumberFormat="1" applyFont="1" applyFill="1" applyBorder="1" applyAlignment="1">
      <alignment horizontal="center"/>
    </xf>
    <xf numFmtId="3" fontId="19" fillId="14" borderId="1" xfId="0" applyNumberFormat="1" applyFont="1" applyFill="1" applyBorder="1" applyAlignment="1">
      <alignment horizontal="center"/>
    </xf>
    <xf numFmtId="3" fontId="21" fillId="14" borderId="1" xfId="0" applyNumberFormat="1" applyFont="1" applyFill="1" applyBorder="1" applyAlignment="1">
      <alignment horizontal="center"/>
    </xf>
    <xf numFmtId="164" fontId="21" fillId="14" borderId="1" xfId="1" applyNumberFormat="1" applyFont="1" applyFill="1" applyBorder="1" applyAlignment="1">
      <alignment horizontal="center"/>
    </xf>
    <xf numFmtId="0" fontId="19" fillId="15" borderId="1" xfId="0" applyFont="1" applyFill="1" applyBorder="1" applyAlignment="1">
      <alignment wrapText="1"/>
    </xf>
    <xf numFmtId="3" fontId="19" fillId="15" borderId="1" xfId="0" applyNumberFormat="1" applyFont="1" applyFill="1" applyBorder="1" applyAlignment="1">
      <alignment horizontal="center"/>
    </xf>
    <xf numFmtId="164" fontId="19" fillId="15" borderId="1" xfId="1" applyNumberFormat="1" applyFont="1" applyFill="1" applyBorder="1" applyAlignment="1">
      <alignment horizontal="center"/>
    </xf>
    <xf numFmtId="3" fontId="21" fillId="15" borderId="1" xfId="0" applyNumberFormat="1" applyFont="1" applyFill="1" applyBorder="1" applyAlignment="1">
      <alignment horizontal="center"/>
    </xf>
    <xf numFmtId="164" fontId="21" fillId="15" borderId="1" xfId="1" applyNumberFormat="1" applyFont="1" applyFill="1" applyBorder="1" applyAlignment="1">
      <alignment horizontal="center"/>
    </xf>
    <xf numFmtId="0" fontId="19" fillId="16" borderId="1" xfId="0" applyFont="1" applyFill="1" applyBorder="1" applyAlignment="1">
      <alignment wrapText="1"/>
    </xf>
    <xf numFmtId="3" fontId="19" fillId="16" borderId="1" xfId="0" applyNumberFormat="1" applyFont="1" applyFill="1" applyBorder="1" applyAlignment="1">
      <alignment horizontal="center"/>
    </xf>
    <xf numFmtId="9" fontId="19" fillId="16" borderId="1" xfId="1" applyFont="1" applyFill="1" applyBorder="1" applyAlignment="1">
      <alignment horizontal="center"/>
    </xf>
    <xf numFmtId="3" fontId="21" fillId="16" borderId="1" xfId="0" applyNumberFormat="1" applyFont="1" applyFill="1" applyBorder="1" applyAlignment="1">
      <alignment horizontal="center"/>
    </xf>
    <xf numFmtId="9" fontId="21" fillId="16" borderId="1" xfId="1" applyFont="1" applyFill="1" applyBorder="1" applyAlignment="1">
      <alignment horizontal="center"/>
    </xf>
    <xf numFmtId="0" fontId="9" fillId="16" borderId="1" xfId="0" applyFont="1" applyFill="1" applyBorder="1" applyAlignment="1">
      <alignment horizontal="center" vertical="center" wrapText="1"/>
    </xf>
    <xf numFmtId="0" fontId="9" fillId="16" borderId="1" xfId="0" applyFont="1" applyFill="1" applyBorder="1" applyAlignment="1">
      <alignment horizontal="left" vertical="center" wrapText="1" indent="2"/>
    </xf>
    <xf numFmtId="0" fontId="9" fillId="16" borderId="1" xfId="0" applyFont="1" applyFill="1" applyBorder="1" applyAlignment="1">
      <alignment horizontal="left" vertical="center" wrapText="1"/>
    </xf>
    <xf numFmtId="3" fontId="9" fillId="16" borderId="1" xfId="0" applyNumberFormat="1" applyFont="1" applyFill="1" applyBorder="1" applyAlignment="1">
      <alignment horizontal="center" vertical="center" wrapText="1"/>
    </xf>
    <xf numFmtId="0" fontId="9" fillId="16" borderId="1" xfId="0" applyFont="1" applyFill="1" applyBorder="1" applyAlignment="1">
      <alignment horizontal="right" vertical="center" wrapText="1"/>
    </xf>
    <xf numFmtId="0" fontId="15" fillId="16" borderId="1" xfId="0" applyFont="1" applyFill="1" applyBorder="1" applyAlignment="1">
      <alignment vertical="center" wrapText="1"/>
    </xf>
    <xf numFmtId="10" fontId="9" fillId="16" borderId="1" xfId="0" applyNumberFormat="1" applyFont="1" applyFill="1" applyBorder="1" applyAlignment="1">
      <alignment horizontal="center" vertical="center" wrapText="1"/>
    </xf>
    <xf numFmtId="0" fontId="27" fillId="16" borderId="1" xfId="0" applyFont="1" applyFill="1" applyBorder="1" applyAlignment="1">
      <alignment horizontal="center" vertical="center"/>
    </xf>
    <xf numFmtId="0" fontId="19" fillId="16" borderId="1" xfId="0" applyFont="1" applyFill="1" applyBorder="1" applyAlignment="1">
      <alignment horizontal="center" vertical="center"/>
    </xf>
    <xf numFmtId="0" fontId="13" fillId="16" borderId="1" xfId="0" applyFont="1" applyFill="1" applyBorder="1" applyAlignment="1">
      <alignment horizontal="left" vertical="center" wrapText="1"/>
    </xf>
    <xf numFmtId="0" fontId="9" fillId="16" borderId="1" xfId="0" applyFont="1" applyFill="1" applyBorder="1" applyAlignment="1">
      <alignment horizontal="right" wrapText="1"/>
    </xf>
    <xf numFmtId="0" fontId="28" fillId="16" borderId="1" xfId="0" applyFont="1" applyFill="1" applyBorder="1" applyAlignment="1">
      <alignment horizontal="center"/>
    </xf>
    <xf numFmtId="3" fontId="28" fillId="16" borderId="1" xfId="0" applyNumberFormat="1" applyFont="1" applyFill="1" applyBorder="1" applyAlignment="1">
      <alignment horizontal="center"/>
    </xf>
    <xf numFmtId="0" fontId="21" fillId="16" borderId="1" xfId="0" applyFont="1" applyFill="1" applyBorder="1" applyAlignment="1">
      <alignment horizontal="center"/>
    </xf>
    <xf numFmtId="0" fontId="9" fillId="16" borderId="5" xfId="0" applyFont="1" applyFill="1" applyBorder="1" applyAlignment="1">
      <alignment horizontal="right" vertical="center" wrapText="1"/>
    </xf>
    <xf numFmtId="0" fontId="19" fillId="16" borderId="1" xfId="0" applyFont="1" applyFill="1" applyBorder="1"/>
    <xf numFmtId="0" fontId="21" fillId="16" borderId="1" xfId="0" applyFont="1" applyFill="1" applyBorder="1"/>
    <xf numFmtId="3" fontId="21" fillId="16" borderId="1" xfId="0" applyNumberFormat="1" applyFont="1" applyFill="1" applyBorder="1"/>
    <xf numFmtId="0" fontId="9" fillId="9" borderId="5" xfId="0" applyFont="1" applyFill="1" applyBorder="1" applyAlignment="1">
      <alignment horizontal="right" vertical="center" wrapText="1"/>
    </xf>
    <xf numFmtId="0" fontId="9" fillId="13" borderId="1" xfId="0" applyFont="1" applyFill="1" applyBorder="1" applyAlignment="1">
      <alignment horizontal="right" vertical="center" wrapText="1"/>
    </xf>
    <xf numFmtId="0" fontId="9" fillId="12" borderId="1" xfId="0" applyFont="1" applyFill="1" applyBorder="1" applyAlignment="1">
      <alignment horizontal="right" vertical="center" wrapText="1"/>
    </xf>
    <xf numFmtId="0" fontId="19" fillId="0" borderId="1" xfId="0" applyFont="1" applyBorder="1" applyAlignment="1">
      <alignment horizontal="center" vertical="center"/>
    </xf>
    <xf numFmtId="0" fontId="27" fillId="0" borderId="1" xfId="0" applyFont="1" applyBorder="1" applyAlignment="1">
      <alignment wrapText="1"/>
    </xf>
    <xf numFmtId="0" fontId="35" fillId="0" borderId="1" xfId="0" applyFont="1" applyBorder="1" applyAlignment="1">
      <alignment horizontal="center" vertical="center" wrapText="1"/>
    </xf>
    <xf numFmtId="0" fontId="36" fillId="0" borderId="1" xfId="0" applyFont="1" applyBorder="1" applyAlignment="1">
      <alignment horizontal="center" vertical="center"/>
    </xf>
    <xf numFmtId="0" fontId="37" fillId="0" borderId="1" xfId="0" applyFont="1" applyBorder="1" applyAlignment="1">
      <alignment horizontal="center"/>
    </xf>
    <xf numFmtId="0" fontId="37" fillId="0" borderId="1" xfId="0" applyFont="1" applyBorder="1" applyAlignment="1">
      <alignment horizontal="center" vertical="center"/>
    </xf>
    <xf numFmtId="0" fontId="4" fillId="14" borderId="1" xfId="0" applyFont="1" applyFill="1" applyBorder="1" applyAlignment="1">
      <alignment horizontal="right" vertical="center" wrapText="1"/>
    </xf>
    <xf numFmtId="0" fontId="4" fillId="16" borderId="1" xfId="0" applyFont="1" applyFill="1" applyBorder="1" applyAlignment="1">
      <alignment horizontal="right" vertical="center" wrapText="1"/>
    </xf>
    <xf numFmtId="0" fontId="4" fillId="15" borderId="1" xfId="0" applyFont="1" applyFill="1" applyBorder="1" applyAlignment="1">
      <alignment horizontal="right" vertical="center" wrapText="1"/>
    </xf>
    <xf numFmtId="0" fontId="21" fillId="0" borderId="1" xfId="0" applyFont="1" applyBorder="1" applyAlignment="1">
      <alignment horizontal="center"/>
    </xf>
    <xf numFmtId="0" fontId="19" fillId="0" borderId="1"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21" fillId="16" borderId="1" xfId="0" applyFont="1" applyFill="1" applyBorder="1" applyAlignment="1">
      <alignment horizontal="center"/>
    </xf>
    <xf numFmtId="0" fontId="9" fillId="16" borderId="1" xfId="0" applyFont="1" applyFill="1" applyBorder="1" applyAlignment="1">
      <alignment horizontal="center" vertical="center" wrapText="1"/>
    </xf>
    <xf numFmtId="0" fontId="9" fillId="16" borderId="1" xfId="0" applyFont="1" applyFill="1" applyBorder="1" applyAlignment="1">
      <alignment horizontal="left" vertical="center" wrapText="1"/>
    </xf>
    <xf numFmtId="0" fontId="19" fillId="14" borderId="1" xfId="0" applyFont="1" applyFill="1" applyBorder="1"/>
    <xf numFmtId="0" fontId="19" fillId="15" borderId="1" xfId="0" applyFont="1" applyFill="1" applyBorder="1"/>
    <xf numFmtId="0" fontId="21" fillId="16" borderId="1" xfId="0" applyFont="1" applyFill="1" applyBorder="1" applyAlignment="1">
      <alignment horizontal="right" vertical="center" wrapText="1"/>
    </xf>
    <xf numFmtId="0" fontId="21" fillId="16" borderId="1" xfId="0" applyFont="1" applyFill="1" applyBorder="1" applyAlignment="1">
      <alignment horizontal="center" vertical="center" wrapText="1"/>
    </xf>
    <xf numFmtId="0" fontId="21" fillId="16" borderId="1" xfId="0" applyFont="1" applyFill="1" applyBorder="1" applyAlignment="1">
      <alignment horizontal="center" vertical="center"/>
    </xf>
    <xf numFmtId="3" fontId="21" fillId="16" borderId="1" xfId="0" applyNumberFormat="1" applyFont="1" applyFill="1" applyBorder="1" applyAlignment="1">
      <alignment horizontal="center" vertical="center"/>
    </xf>
    <xf numFmtId="10" fontId="13" fillId="16" borderId="1" xfId="0" applyNumberFormat="1" applyFont="1" applyFill="1" applyBorder="1" applyAlignment="1">
      <alignment horizontal="left" vertical="center" wrapText="1" indent="1"/>
    </xf>
    <xf numFmtId="10" fontId="19" fillId="16" borderId="1" xfId="1" applyNumberFormat="1" applyFont="1" applyFill="1" applyBorder="1" applyAlignment="1">
      <alignment horizontal="center" vertical="center"/>
    </xf>
    <xf numFmtId="0" fontId="33" fillId="16" borderId="1" xfId="0" applyFont="1" applyFill="1" applyBorder="1" applyAlignment="1">
      <alignment wrapText="1"/>
    </xf>
    <xf numFmtId="3" fontId="35" fillId="16" borderId="1" xfId="0" applyNumberFormat="1" applyFont="1" applyFill="1" applyBorder="1" applyAlignment="1">
      <alignment horizontal="center"/>
    </xf>
    <xf numFmtId="9" fontId="35" fillId="16" borderId="1" xfId="1" applyFont="1" applyFill="1" applyBorder="1" applyAlignment="1">
      <alignment horizontal="center"/>
    </xf>
    <xf numFmtId="3" fontId="29" fillId="16" borderId="1" xfId="0" applyNumberFormat="1" applyFont="1" applyFill="1" applyBorder="1" applyAlignment="1">
      <alignment horizontal="center"/>
    </xf>
    <xf numFmtId="9" fontId="29" fillId="16" borderId="1" xfId="1" applyFont="1" applyFill="1" applyBorder="1" applyAlignment="1">
      <alignment horizontal="center"/>
    </xf>
    <xf numFmtId="0" fontId="33" fillId="14" borderId="1" xfId="0" applyFont="1" applyFill="1" applyBorder="1" applyAlignment="1">
      <alignment wrapText="1"/>
    </xf>
    <xf numFmtId="3" fontId="35" fillId="14" borderId="1" xfId="0" applyNumberFormat="1" applyFont="1" applyFill="1" applyBorder="1" applyAlignment="1">
      <alignment horizontal="center"/>
    </xf>
    <xf numFmtId="164" fontId="35" fillId="14" borderId="1" xfId="1" applyNumberFormat="1" applyFont="1" applyFill="1" applyBorder="1" applyAlignment="1">
      <alignment horizontal="center"/>
    </xf>
    <xf numFmtId="3" fontId="29" fillId="14" borderId="1" xfId="0" applyNumberFormat="1" applyFont="1" applyFill="1" applyBorder="1" applyAlignment="1">
      <alignment horizontal="center"/>
    </xf>
    <xf numFmtId="164" fontId="29" fillId="14" borderId="1" xfId="1" applyNumberFormat="1" applyFont="1" applyFill="1" applyBorder="1" applyAlignment="1">
      <alignment horizontal="center"/>
    </xf>
    <xf numFmtId="0" fontId="33" fillId="15" borderId="1" xfId="0" applyFont="1" applyFill="1" applyBorder="1" applyAlignment="1">
      <alignment wrapText="1"/>
    </xf>
    <xf numFmtId="3" fontId="35" fillId="15" borderId="1" xfId="0" applyNumberFormat="1" applyFont="1" applyFill="1" applyBorder="1" applyAlignment="1">
      <alignment horizontal="center"/>
    </xf>
    <xf numFmtId="164" fontId="35" fillId="15" borderId="1" xfId="1" applyNumberFormat="1" applyFont="1" applyFill="1" applyBorder="1" applyAlignment="1">
      <alignment horizontal="center"/>
    </xf>
    <xf numFmtId="3" fontId="29" fillId="15" borderId="1" xfId="0" applyNumberFormat="1" applyFont="1" applyFill="1" applyBorder="1" applyAlignment="1">
      <alignment horizontal="center"/>
    </xf>
    <xf numFmtId="164" fontId="29" fillId="15" borderId="1" xfId="1" applyNumberFormat="1" applyFont="1" applyFill="1" applyBorder="1" applyAlignment="1">
      <alignment horizontal="center"/>
    </xf>
    <xf numFmtId="164" fontId="13" fillId="16" borderId="1" xfId="0" applyNumberFormat="1" applyFont="1" applyFill="1" applyBorder="1" applyAlignment="1">
      <alignment horizontal="center" vertical="center" wrapText="1"/>
    </xf>
    <xf numFmtId="9" fontId="9" fillId="16" borderId="1" xfId="0" applyNumberFormat="1" applyFont="1" applyFill="1" applyBorder="1" applyAlignment="1">
      <alignment horizontal="center" vertical="center" wrapText="1"/>
    </xf>
    <xf numFmtId="0" fontId="21" fillId="9" borderId="1" xfId="0" applyFont="1" applyFill="1" applyBorder="1"/>
    <xf numFmtId="0" fontId="21" fillId="13" borderId="1" xfId="0" applyFont="1" applyFill="1" applyBorder="1"/>
    <xf numFmtId="0" fontId="21" fillId="12" borderId="1" xfId="0" applyFont="1" applyFill="1" applyBorder="1"/>
    <xf numFmtId="0" fontId="9" fillId="14" borderId="1" xfId="0" applyFont="1" applyFill="1" applyBorder="1" applyAlignment="1">
      <alignment horizontal="left" vertical="center" wrapText="1"/>
    </xf>
    <xf numFmtId="3" fontId="13" fillId="16" borderId="1" xfId="0" applyNumberFormat="1" applyFont="1" applyFill="1" applyBorder="1" applyAlignment="1">
      <alignment horizontal="center" vertical="center" wrapText="1"/>
    </xf>
    <xf numFmtId="0" fontId="13" fillId="16" borderId="1" xfId="0" applyFont="1" applyFill="1" applyBorder="1" applyAlignment="1">
      <alignment horizontal="center" vertical="center" wrapText="1"/>
    </xf>
    <xf numFmtId="0" fontId="13" fillId="16" borderId="7"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27" fillId="16" borderId="7" xfId="0" applyFont="1" applyFill="1" applyBorder="1" applyAlignment="1">
      <alignment horizontal="center" vertical="center" wrapText="1"/>
    </xf>
    <xf numFmtId="0" fontId="9" fillId="12" borderId="1" xfId="0" applyFont="1" applyFill="1" applyBorder="1" applyAlignment="1">
      <alignment horizontal="left" vertical="center" wrapText="1"/>
    </xf>
    <xf numFmtId="0" fontId="9" fillId="13"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15" borderId="1" xfId="0" applyFont="1" applyFill="1" applyBorder="1" applyAlignment="1">
      <alignment horizontal="left" vertical="center" wrapText="1"/>
    </xf>
    <xf numFmtId="164" fontId="13" fillId="16" borderId="1" xfId="1" applyNumberFormat="1" applyFont="1" applyFill="1" applyBorder="1" applyAlignment="1">
      <alignment horizontal="center" vertical="center" wrapText="1"/>
    </xf>
    <xf numFmtId="0" fontId="54" fillId="0" borderId="1" xfId="0" applyFont="1" applyBorder="1" applyAlignment="1">
      <alignment horizontal="center" vertical="center" wrapText="1"/>
    </xf>
    <xf numFmtId="0" fontId="27" fillId="0" borderId="3" xfId="0" applyFont="1" applyBorder="1" applyAlignment="1">
      <alignment horizontal="center"/>
    </xf>
    <xf numFmtId="0" fontId="13" fillId="14" borderId="1" xfId="0" applyFont="1" applyFill="1" applyBorder="1" applyAlignment="1">
      <alignment horizontal="right" vertical="center" wrapText="1"/>
    </xf>
    <xf numFmtId="0" fontId="13" fillId="15" borderId="1" xfId="0" applyFont="1" applyFill="1" applyBorder="1" applyAlignment="1">
      <alignment horizontal="right" vertical="center" wrapText="1"/>
    </xf>
    <xf numFmtId="3" fontId="21" fillId="0" borderId="1" xfId="0" applyNumberFormat="1" applyFont="1" applyBorder="1"/>
    <xf numFmtId="0" fontId="21" fillId="0" borderId="1" xfId="0" applyFont="1" applyBorder="1" applyAlignment="1">
      <alignment horizontal="center"/>
    </xf>
    <xf numFmtId="0" fontId="19" fillId="0" borderId="1" xfId="0" applyFont="1" applyBorder="1" applyAlignment="1">
      <alignment horizontal="center"/>
    </xf>
    <xf numFmtId="0" fontId="3" fillId="2"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55" fillId="0" borderId="1" xfId="0" applyFont="1" applyBorder="1" applyAlignment="1">
      <alignment wrapText="1"/>
    </xf>
    <xf numFmtId="0" fontId="55" fillId="3" borderId="1" xfId="0" applyFont="1" applyFill="1" applyBorder="1" applyAlignment="1">
      <alignment wrapText="1"/>
    </xf>
    <xf numFmtId="0" fontId="55" fillId="4" borderId="1" xfId="0" applyFont="1" applyFill="1" applyBorder="1" applyAlignment="1">
      <alignment wrapText="1"/>
    </xf>
    <xf numFmtId="0" fontId="55" fillId="5" borderId="1" xfId="0" applyFont="1" applyFill="1" applyBorder="1" applyAlignment="1">
      <alignment wrapText="1"/>
    </xf>
    <xf numFmtId="3" fontId="19" fillId="3" borderId="1" xfId="0" applyNumberFormat="1" applyFont="1" applyFill="1" applyBorder="1" applyAlignment="1">
      <alignment horizontal="center"/>
    </xf>
    <xf numFmtId="3" fontId="19" fillId="4" borderId="1" xfId="0" applyNumberFormat="1" applyFont="1" applyFill="1" applyBorder="1" applyAlignment="1">
      <alignment horizontal="center"/>
    </xf>
    <xf numFmtId="3" fontId="19" fillId="5" borderId="1" xfId="0" applyNumberFormat="1" applyFont="1" applyFill="1" applyBorder="1" applyAlignment="1">
      <alignment horizontal="center"/>
    </xf>
    <xf numFmtId="164" fontId="19" fillId="3" borderId="1" xfId="1" applyNumberFormat="1" applyFont="1" applyFill="1" applyBorder="1" applyAlignment="1">
      <alignment horizontal="center"/>
    </xf>
    <xf numFmtId="164" fontId="19" fillId="4" borderId="1" xfId="1" applyNumberFormat="1" applyFont="1" applyFill="1" applyBorder="1" applyAlignment="1">
      <alignment horizontal="center"/>
    </xf>
    <xf numFmtId="9" fontId="19" fillId="5" borderId="1" xfId="1" applyFont="1" applyFill="1" applyBorder="1" applyAlignment="1">
      <alignment horizontal="center"/>
    </xf>
    <xf numFmtId="3" fontId="21" fillId="3" borderId="1" xfId="0" applyNumberFormat="1" applyFont="1" applyFill="1" applyBorder="1" applyAlignment="1">
      <alignment horizontal="center"/>
    </xf>
    <xf numFmtId="3" fontId="21" fillId="4" borderId="1" xfId="0" applyNumberFormat="1" applyFont="1" applyFill="1" applyBorder="1" applyAlignment="1">
      <alignment horizontal="center"/>
    </xf>
    <xf numFmtId="3" fontId="21" fillId="5" borderId="1" xfId="0" applyNumberFormat="1" applyFont="1" applyFill="1" applyBorder="1" applyAlignment="1">
      <alignment horizontal="center"/>
    </xf>
    <xf numFmtId="164" fontId="21" fillId="3" borderId="1" xfId="1" applyNumberFormat="1" applyFont="1" applyFill="1" applyBorder="1" applyAlignment="1">
      <alignment horizontal="center"/>
    </xf>
    <xf numFmtId="164" fontId="21" fillId="4" borderId="1" xfId="1" applyNumberFormat="1" applyFont="1" applyFill="1" applyBorder="1" applyAlignment="1">
      <alignment horizontal="center"/>
    </xf>
    <xf numFmtId="9" fontId="21" fillId="5" borderId="1" xfId="1" applyFont="1" applyFill="1" applyBorder="1" applyAlignment="1">
      <alignment horizontal="center"/>
    </xf>
    <xf numFmtId="0" fontId="19" fillId="0" borderId="0" xfId="0" applyFont="1" applyAlignment="1">
      <alignment horizont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0" fillId="0" borderId="1" xfId="0" applyFont="1" applyBorder="1" applyAlignment="1">
      <alignment horizontal="center" vertical="center"/>
    </xf>
    <xf numFmtId="3" fontId="18"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9" fontId="17" fillId="0" borderId="1" xfId="1" applyFont="1" applyBorder="1" applyAlignment="1">
      <alignment horizontal="center" vertical="center"/>
    </xf>
    <xf numFmtId="9" fontId="17" fillId="0" borderId="4" xfId="1" applyFont="1" applyBorder="1" applyAlignment="1">
      <alignment horizontal="center" vertical="center"/>
    </xf>
    <xf numFmtId="9" fontId="17" fillId="0" borderId="3" xfId="1" applyFont="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9" fontId="17" fillId="0" borderId="1" xfId="1"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3" borderId="1" xfId="0" applyFont="1" applyFill="1" applyBorder="1" applyAlignment="1">
      <alignment horizontal="center"/>
    </xf>
    <xf numFmtId="0" fontId="17" fillId="4" borderId="1" xfId="0" applyFont="1" applyFill="1" applyBorder="1" applyAlignment="1">
      <alignment horizontal="center"/>
    </xf>
    <xf numFmtId="0" fontId="17" fillId="5" borderId="1" xfId="0" applyFont="1" applyFill="1" applyBorder="1" applyAlignment="1">
      <alignment horizontal="center"/>
    </xf>
    <xf numFmtId="0" fontId="18" fillId="0" borderId="1" xfId="0" applyFont="1" applyBorder="1" applyAlignment="1">
      <alignment horizontal="center"/>
    </xf>
    <xf numFmtId="0" fontId="32" fillId="6" borderId="1" xfId="0" applyFont="1" applyFill="1" applyBorder="1" applyAlignment="1">
      <alignment horizontal="center"/>
    </xf>
    <xf numFmtId="0" fontId="32" fillId="7" borderId="1" xfId="0" applyFont="1" applyFill="1" applyBorder="1" applyAlignment="1">
      <alignment horizontal="center"/>
    </xf>
    <xf numFmtId="0" fontId="32" fillId="8" borderId="1" xfId="0" applyFont="1" applyFill="1" applyBorder="1" applyAlignment="1">
      <alignment horizontal="center"/>
    </xf>
    <xf numFmtId="0" fontId="32" fillId="0" borderId="5" xfId="0" applyFont="1" applyBorder="1" applyAlignment="1">
      <alignment horizontal="center"/>
    </xf>
    <xf numFmtId="0" fontId="32" fillId="0" borderId="10" xfId="0" applyFont="1" applyBorder="1" applyAlignment="1">
      <alignment horizontal="center"/>
    </xf>
    <xf numFmtId="0" fontId="32" fillId="0" borderId="6" xfId="0" applyFont="1" applyBorder="1" applyAlignment="1">
      <alignment horizontal="center"/>
    </xf>
    <xf numFmtId="10" fontId="4" fillId="2" borderId="4" xfId="0" applyNumberFormat="1" applyFont="1" applyFill="1" applyBorder="1" applyAlignment="1">
      <alignment horizontal="center" vertical="center" wrapText="1"/>
    </xf>
    <xf numFmtId="10" fontId="4" fillId="2" borderId="3" xfId="0" applyNumberFormat="1"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6" fillId="0" borderId="0" xfId="0" applyFont="1" applyAlignment="1">
      <alignment horizontal="center" vertical="center" wrapText="1"/>
    </xf>
    <xf numFmtId="0" fontId="2" fillId="2" borderId="5" xfId="0" applyFont="1" applyFill="1" applyBorder="1" applyAlignment="1">
      <alignment vertical="center" wrapText="1"/>
    </xf>
    <xf numFmtId="0" fontId="2" fillId="2" borderId="10" xfId="0" applyFont="1" applyFill="1" applyBorder="1" applyAlignment="1">
      <alignment vertical="center" wrapText="1"/>
    </xf>
    <xf numFmtId="0" fontId="2" fillId="2" borderId="6" xfId="0" applyFont="1" applyFill="1" applyBorder="1" applyAlignment="1">
      <alignment vertical="center" wrapText="1"/>
    </xf>
    <xf numFmtId="0" fontId="9" fillId="2" borderId="5"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3" fillId="2" borderId="5"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40" fillId="0" borderId="2" xfId="0" applyFont="1" applyBorder="1" applyAlignment="1">
      <alignment horizontal="center" wrapText="1"/>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18" fillId="0" borderId="15" xfId="0" applyFont="1" applyBorder="1" applyAlignment="1">
      <alignment horizontal="center"/>
    </xf>
    <xf numFmtId="0" fontId="18" fillId="0" borderId="8" xfId="0" applyFont="1" applyBorder="1" applyAlignment="1">
      <alignment horizontal="center"/>
    </xf>
    <xf numFmtId="0" fontId="18" fillId="0" borderId="16" xfId="0" applyFont="1" applyBorder="1" applyAlignment="1">
      <alignment horizontal="center"/>
    </xf>
    <xf numFmtId="0" fontId="18" fillId="0" borderId="17" xfId="0" applyFont="1" applyBorder="1" applyAlignment="1">
      <alignment horizontal="center"/>
    </xf>
    <xf numFmtId="0" fontId="18" fillId="0" borderId="18" xfId="0" applyFont="1" applyBorder="1" applyAlignment="1">
      <alignment horizontal="center"/>
    </xf>
    <xf numFmtId="0" fontId="18" fillId="0" borderId="9" xfId="0" applyFont="1" applyBorder="1" applyAlignment="1">
      <alignment horizontal="center"/>
    </xf>
    <xf numFmtId="0" fontId="17" fillId="3" borderId="5" xfId="0" applyFont="1" applyFill="1" applyBorder="1" applyAlignment="1">
      <alignment horizontal="center"/>
    </xf>
    <xf numFmtId="0" fontId="17" fillId="3" borderId="6"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40" fillId="8" borderId="4" xfId="0" applyFont="1" applyFill="1" applyBorder="1" applyAlignment="1">
      <alignment horizontal="center" vertical="center"/>
    </xf>
    <xf numFmtId="0" fontId="40" fillId="8" borderId="3"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3" xfId="0" applyFont="1" applyFill="1" applyBorder="1" applyAlignment="1">
      <alignment horizontal="center" vertical="center"/>
    </xf>
    <xf numFmtId="0" fontId="40" fillId="6" borderId="4" xfId="0" applyFont="1" applyFill="1" applyBorder="1" applyAlignment="1">
      <alignment horizontal="center" vertical="center"/>
    </xf>
    <xf numFmtId="0" fontId="40" fillId="6" borderId="3" xfId="0" applyFont="1" applyFill="1" applyBorder="1" applyAlignment="1">
      <alignment horizontal="center" vertical="center"/>
    </xf>
    <xf numFmtId="0" fontId="17" fillId="5" borderId="5" xfId="0" applyFont="1" applyFill="1" applyBorder="1" applyAlignment="1">
      <alignment horizontal="center"/>
    </xf>
    <xf numFmtId="0" fontId="17" fillId="5" borderId="6" xfId="0" applyFont="1" applyFill="1" applyBorder="1" applyAlignment="1">
      <alignment horizontal="center"/>
    </xf>
    <xf numFmtId="0" fontId="26" fillId="0" borderId="2" xfId="0" applyFont="1" applyBorder="1" applyAlignment="1">
      <alignment horizontal="center" wrapText="1"/>
    </xf>
    <xf numFmtId="10" fontId="17" fillId="6" borderId="4" xfId="1" applyNumberFormat="1" applyFont="1" applyFill="1" applyBorder="1" applyAlignment="1">
      <alignment horizontal="center" vertical="center"/>
    </xf>
    <xf numFmtId="10" fontId="17" fillId="6" borderId="3" xfId="1" applyNumberFormat="1" applyFont="1" applyFill="1" applyBorder="1" applyAlignment="1">
      <alignment horizontal="center" vertical="center"/>
    </xf>
    <xf numFmtId="10" fontId="17" fillId="7" borderId="4" xfId="1" applyNumberFormat="1" applyFont="1" applyFill="1" applyBorder="1" applyAlignment="1">
      <alignment horizontal="center" vertical="center"/>
    </xf>
    <xf numFmtId="10" fontId="17" fillId="7" borderId="3" xfId="1" applyNumberFormat="1" applyFont="1" applyFill="1" applyBorder="1" applyAlignment="1">
      <alignment horizontal="center" vertical="center"/>
    </xf>
    <xf numFmtId="10" fontId="17" fillId="8" borderId="4" xfId="1" applyNumberFormat="1" applyFont="1" applyFill="1" applyBorder="1" applyAlignment="1">
      <alignment horizontal="center" vertical="center"/>
    </xf>
    <xf numFmtId="10" fontId="17" fillId="8" borderId="3" xfId="1" applyNumberFormat="1" applyFont="1" applyFill="1" applyBorder="1" applyAlignment="1">
      <alignment horizontal="center" vertical="center"/>
    </xf>
    <xf numFmtId="0" fontId="50" fillId="0" borderId="10" xfId="0" applyFont="1" applyBorder="1" applyAlignment="1">
      <alignment horizontal="center" wrapText="1"/>
    </xf>
    <xf numFmtId="0" fontId="9" fillId="2" borderId="1" xfId="0" applyFont="1" applyFill="1" applyBorder="1" applyAlignment="1">
      <alignment horizontal="center" vertical="center" wrapText="1"/>
    </xf>
    <xf numFmtId="0" fontId="50" fillId="0" borderId="0" xfId="0" applyFont="1" applyAlignment="1">
      <alignment horizontal="center" wrapText="1"/>
    </xf>
    <xf numFmtId="0" fontId="50" fillId="2" borderId="0"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50" fillId="0" borderId="0" xfId="0" applyFont="1" applyBorder="1" applyAlignment="1">
      <alignment horizontal="center" wrapText="1"/>
    </xf>
    <xf numFmtId="0" fontId="21" fillId="0" borderId="1" xfId="0" applyFont="1" applyBorder="1" applyAlignment="1">
      <alignment horizontal="center"/>
    </xf>
    <xf numFmtId="0" fontId="26" fillId="0" borderId="2" xfId="0" applyFont="1" applyBorder="1" applyAlignment="1">
      <alignment horizontal="center" vertical="center" wrapText="1"/>
    </xf>
    <xf numFmtId="10" fontId="24" fillId="16" borderId="5" xfId="1" applyNumberFormat="1" applyFont="1" applyFill="1" applyBorder="1" applyAlignment="1">
      <alignment horizontal="center"/>
    </xf>
    <xf numFmtId="10" fontId="24" fillId="16" borderId="6" xfId="1" applyNumberFormat="1" applyFont="1" applyFill="1" applyBorder="1" applyAlignment="1">
      <alignment horizontal="center"/>
    </xf>
    <xf numFmtId="0" fontId="21" fillId="0" borderId="8" xfId="0" applyFont="1" applyBorder="1" applyAlignment="1">
      <alignment horizontal="center" wrapText="1"/>
    </xf>
    <xf numFmtId="0" fontId="21" fillId="0" borderId="9" xfId="0" applyFont="1" applyBorder="1" applyAlignment="1">
      <alignment horizont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26" fillId="0" borderId="0" xfId="0" applyFont="1" applyBorder="1" applyAlignment="1">
      <alignment horizontal="center" wrapText="1"/>
    </xf>
    <xf numFmtId="0" fontId="19" fillId="0" borderId="4" xfId="0" applyFont="1" applyBorder="1" applyAlignment="1">
      <alignment horizontal="center"/>
    </xf>
    <xf numFmtId="0" fontId="19" fillId="0" borderId="7" xfId="0" applyFont="1" applyBorder="1" applyAlignment="1">
      <alignment horizontal="center"/>
    </xf>
    <xf numFmtId="0" fontId="19" fillId="0" borderId="3" xfId="0" applyFont="1" applyBorder="1" applyAlignment="1">
      <alignment horizontal="center"/>
    </xf>
    <xf numFmtId="0" fontId="53" fillId="0" borderId="0" xfId="0" applyFont="1" applyAlignment="1">
      <alignment horizontal="center" wrapText="1"/>
    </xf>
    <xf numFmtId="0" fontId="21" fillId="0" borderId="1" xfId="0" applyFont="1" applyBorder="1" applyAlignment="1">
      <alignment horizontal="center" vertical="center" wrapText="1"/>
    </xf>
    <xf numFmtId="0" fontId="19" fillId="15" borderId="1" xfId="0" applyFont="1" applyFill="1" applyBorder="1" applyAlignment="1">
      <alignment horizontal="center"/>
    </xf>
    <xf numFmtId="0" fontId="3" fillId="0" borderId="0" xfId="0" applyFont="1" applyAlignment="1">
      <alignment horizontal="center" vertical="center" wrapText="1"/>
    </xf>
    <xf numFmtId="0" fontId="21" fillId="9" borderId="1" xfId="0" applyFont="1" applyFill="1" applyBorder="1" applyAlignment="1">
      <alignment horizontal="center"/>
    </xf>
    <xf numFmtId="0" fontId="21" fillId="13" borderId="1" xfId="0" applyFont="1" applyFill="1" applyBorder="1" applyAlignment="1">
      <alignment horizontal="center"/>
    </xf>
    <xf numFmtId="0" fontId="21" fillId="12" borderId="1" xfId="0" applyFont="1" applyFill="1" applyBorder="1" applyAlignment="1">
      <alignment horizontal="center"/>
    </xf>
    <xf numFmtId="0" fontId="21" fillId="16" borderId="1" xfId="0" applyFont="1" applyFill="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xf numFmtId="0" fontId="19" fillId="0" borderId="1" xfId="0" applyFont="1" applyFill="1" applyBorder="1" applyAlignment="1">
      <alignment horizontal="center" vertical="center" wrapText="1"/>
    </xf>
    <xf numFmtId="0" fontId="26" fillId="0" borderId="10" xfId="0" applyFont="1" applyBorder="1" applyAlignment="1">
      <alignment horizontal="center" wrapText="1"/>
    </xf>
    <xf numFmtId="0" fontId="21" fillId="0" borderId="1" xfId="0" applyFont="1" applyFill="1" applyBorder="1" applyAlignment="1">
      <alignment horizontal="center" vertical="center" wrapText="1"/>
    </xf>
    <xf numFmtId="0" fontId="19" fillId="14" borderId="1" xfId="0" applyFont="1" applyFill="1" applyBorder="1" applyAlignment="1">
      <alignment horizontal="center"/>
    </xf>
    <xf numFmtId="0" fontId="6" fillId="0"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26" fillId="0" borderId="0" xfId="0" applyFont="1" applyAlignment="1">
      <alignment horizontal="center" wrapText="1"/>
    </xf>
    <xf numFmtId="0" fontId="21" fillId="0" borderId="1"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xf numFmtId="0" fontId="26" fillId="0" borderId="2" xfId="0" applyFont="1" applyBorder="1" applyAlignment="1">
      <alignment horizontal="center"/>
    </xf>
    <xf numFmtId="0" fontId="50" fillId="0" borderId="0" xfId="0" applyFont="1" applyAlignment="1">
      <alignment horizontal="center" vertical="center" wrapText="1"/>
    </xf>
    <xf numFmtId="0" fontId="26" fillId="0" borderId="2" xfId="0" applyFont="1" applyBorder="1" applyAlignment="1">
      <alignment horizontal="center" vertical="center"/>
    </xf>
    <xf numFmtId="164" fontId="21" fillId="16" borderId="5" xfId="1" applyNumberFormat="1" applyFont="1" applyFill="1" applyBorder="1" applyAlignment="1">
      <alignment horizontal="center"/>
    </xf>
    <xf numFmtId="164" fontId="21" fillId="16" borderId="6" xfId="1" applyNumberFormat="1" applyFont="1" applyFill="1" applyBorder="1" applyAlignment="1">
      <alignment horizontal="center"/>
    </xf>
    <xf numFmtId="0" fontId="53" fillId="0" borderId="0" xfId="0" applyFont="1" applyAlignment="1">
      <alignment horizontal="center"/>
    </xf>
    <xf numFmtId="0" fontId="26" fillId="0" borderId="0" xfId="0" applyFont="1" applyAlignment="1">
      <alignment horizontal="center"/>
    </xf>
    <xf numFmtId="0" fontId="26" fillId="0" borderId="0" xfId="0" applyFont="1" applyAlignment="1">
      <alignment horizontal="center" vertical="center"/>
    </xf>
    <xf numFmtId="0" fontId="9" fillId="2" borderId="1" xfId="0" applyFont="1" applyFill="1" applyBorder="1" applyAlignment="1">
      <alignment horizontal="left" vertical="center" wrapText="1" indent="2"/>
    </xf>
    <xf numFmtId="0" fontId="21" fillId="14" borderId="1" xfId="0" applyFont="1" applyFill="1" applyBorder="1" applyAlignment="1">
      <alignment horizontal="center"/>
    </xf>
    <xf numFmtId="0" fontId="21" fillId="15" borderId="1" xfId="0" applyFont="1" applyFill="1" applyBorder="1" applyAlignment="1">
      <alignment horizontal="center"/>
    </xf>
    <xf numFmtId="10" fontId="21" fillId="16" borderId="5" xfId="1" applyNumberFormat="1" applyFont="1" applyFill="1" applyBorder="1" applyAlignment="1">
      <alignment horizontal="center"/>
    </xf>
    <xf numFmtId="10" fontId="21" fillId="16" borderId="6" xfId="1" applyNumberFormat="1" applyFont="1" applyFill="1" applyBorder="1" applyAlignment="1">
      <alignment horizontal="center"/>
    </xf>
    <xf numFmtId="0" fontId="28" fillId="14" borderId="1" xfId="0" applyFont="1" applyFill="1" applyBorder="1" applyAlignment="1">
      <alignment horizontal="center"/>
    </xf>
    <xf numFmtId="9" fontId="21" fillId="16" borderId="5" xfId="1" applyFont="1" applyFill="1" applyBorder="1" applyAlignment="1">
      <alignment horizontal="center"/>
    </xf>
    <xf numFmtId="9" fontId="21" fillId="16" borderId="6" xfId="1" applyFont="1" applyFill="1" applyBorder="1" applyAlignment="1">
      <alignment horizontal="center"/>
    </xf>
    <xf numFmtId="0" fontId="3" fillId="0" borderId="2" xfId="0" applyFont="1" applyBorder="1" applyAlignment="1">
      <alignment horizontal="center"/>
    </xf>
    <xf numFmtId="0" fontId="0" fillId="0" borderId="1" xfId="0" applyBorder="1" applyAlignment="1">
      <alignment horizontal="center"/>
    </xf>
    <xf numFmtId="0" fontId="44" fillId="0" borderId="1" xfId="0" applyFont="1" applyBorder="1" applyAlignment="1">
      <alignment horizontal="center"/>
    </xf>
    <xf numFmtId="0" fontId="50" fillId="0" borderId="2" xfId="0" applyFont="1" applyBorder="1" applyAlignment="1">
      <alignment horizontal="center" vertical="center" wrapText="1"/>
    </xf>
    <xf numFmtId="0" fontId="23" fillId="0" borderId="0" xfId="0" applyFont="1" applyFill="1" applyAlignment="1">
      <alignment horizontal="center"/>
    </xf>
    <xf numFmtId="0" fontId="23" fillId="0" borderId="0" xfId="0" applyFont="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1" xfId="0" applyFont="1" applyBorder="1" applyAlignment="1">
      <alignment horizontal="center" vertical="center"/>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5" fillId="12" borderId="1" xfId="0" applyFont="1" applyFill="1" applyBorder="1" applyAlignment="1">
      <alignment horizontal="center" vertical="center"/>
    </xf>
    <xf numFmtId="0" fontId="24" fillId="16" borderId="1" xfId="0" applyFont="1" applyFill="1" applyBorder="1" applyAlignment="1">
      <alignment horizontal="center"/>
    </xf>
    <xf numFmtId="0" fontId="45" fillId="9" borderId="1" xfId="0" applyFont="1" applyFill="1" applyBorder="1" applyAlignment="1">
      <alignment horizontal="center" vertical="center"/>
    </xf>
    <xf numFmtId="0" fontId="45" fillId="13" borderId="1" xfId="0" applyFont="1" applyFill="1" applyBorder="1" applyAlignment="1">
      <alignment horizontal="center" vertical="center"/>
    </xf>
    <xf numFmtId="0" fontId="24" fillId="14" borderId="1" xfId="0" applyFont="1" applyFill="1" applyBorder="1" applyAlignment="1">
      <alignment horizontal="center"/>
    </xf>
    <xf numFmtId="0" fontId="24" fillId="15" borderId="1" xfId="0" applyFont="1" applyFill="1" applyBorder="1" applyAlignment="1">
      <alignment horizontal="center"/>
    </xf>
    <xf numFmtId="0" fontId="45" fillId="0" borderId="1" xfId="0" applyFont="1" applyBorder="1" applyAlignment="1">
      <alignment horizontal="center" vertical="center"/>
    </xf>
    <xf numFmtId="0" fontId="13" fillId="2" borderId="7" xfId="0" applyFont="1" applyFill="1" applyBorder="1" applyAlignment="1">
      <alignment horizontal="center" vertical="center" wrapText="1"/>
    </xf>
    <xf numFmtId="0" fontId="21" fillId="0" borderId="5" xfId="0" applyFont="1" applyFill="1" applyBorder="1" applyAlignment="1">
      <alignment horizontal="center"/>
    </xf>
    <xf numFmtId="0" fontId="21" fillId="0" borderId="6" xfId="0" applyFont="1" applyFill="1" applyBorder="1" applyAlignment="1">
      <alignment horizontal="center"/>
    </xf>
    <xf numFmtId="0" fontId="26" fillId="0" borderId="0" xfId="0" applyFont="1" applyAlignment="1">
      <alignment horizontal="center" vertical="center" wrapText="1"/>
    </xf>
    <xf numFmtId="0" fontId="19" fillId="0" borderId="1" xfId="0" applyFont="1" applyBorder="1" applyAlignment="1">
      <alignment horizontal="center"/>
    </xf>
    <xf numFmtId="0" fontId="7" fillId="16" borderId="1" xfId="0" applyFont="1" applyFill="1" applyBorder="1" applyAlignment="1">
      <alignment horizontal="center" vertical="center" wrapText="1"/>
    </xf>
    <xf numFmtId="0" fontId="21" fillId="0" borderId="1" xfId="0" applyFont="1" applyBorder="1" applyAlignment="1">
      <alignment horizontal="left"/>
    </xf>
    <xf numFmtId="0" fontId="23" fillId="0" borderId="0" xfId="0" applyFont="1" applyAlignment="1">
      <alignment horizontal="center" wrapText="1"/>
    </xf>
    <xf numFmtId="0" fontId="12" fillId="2" borderId="1" xfId="0" applyFont="1" applyFill="1" applyBorder="1" applyAlignment="1">
      <alignment horizontal="center" vertical="center" wrapText="1"/>
    </xf>
    <xf numFmtId="0" fontId="9" fillId="16" borderId="8" xfId="0" applyFont="1" applyFill="1" applyBorder="1" applyAlignment="1">
      <alignment horizontal="center" vertical="center" wrapText="1"/>
    </xf>
    <xf numFmtId="0" fontId="9" fillId="16" borderId="9"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21" fillId="16" borderId="4" xfId="0" applyFont="1" applyFill="1" applyBorder="1" applyAlignment="1">
      <alignment horizontal="center" wrapText="1"/>
    </xf>
    <xf numFmtId="0" fontId="21" fillId="16" borderId="3" xfId="0" applyFont="1" applyFill="1" applyBorder="1" applyAlignment="1">
      <alignment horizontal="center" wrapText="1"/>
    </xf>
    <xf numFmtId="0" fontId="9" fillId="16"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0" fontId="7" fillId="16" borderId="4"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13" fillId="2" borderId="1" xfId="0" applyFont="1" applyFill="1" applyBorder="1" applyAlignment="1">
      <alignment vertical="center" wrapText="1"/>
    </xf>
    <xf numFmtId="0" fontId="21" fillId="9" borderId="1" xfId="0" applyFont="1" applyFill="1" applyBorder="1" applyAlignment="1">
      <alignment horizontal="center" vertical="center"/>
    </xf>
    <xf numFmtId="0" fontId="21" fillId="13" borderId="1" xfId="0" applyFont="1" applyFill="1" applyBorder="1" applyAlignment="1">
      <alignment horizontal="center" vertical="center"/>
    </xf>
    <xf numFmtId="0" fontId="21" fillId="12" borderId="1" xfId="0" applyFont="1" applyFill="1" applyBorder="1" applyAlignment="1">
      <alignment horizontal="center" vertical="center"/>
    </xf>
    <xf numFmtId="0" fontId="51" fillId="0" borderId="0" xfId="0" applyFont="1" applyAlignment="1">
      <alignment horizontal="center" wrapText="1"/>
    </xf>
    <xf numFmtId="0" fontId="33" fillId="10" borderId="1" xfId="0" applyFont="1" applyFill="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right" vertical="center" wrapText="1"/>
    </xf>
    <xf numFmtId="0" fontId="3" fillId="0" borderId="0" xfId="0" applyFont="1" applyAlignment="1">
      <alignment horizontal="left" vertical="center"/>
    </xf>
    <xf numFmtId="0" fontId="3" fillId="0" borderId="14" xfId="0" applyFont="1" applyBorder="1" applyAlignment="1">
      <alignment horizontal="left"/>
    </xf>
    <xf numFmtId="0" fontId="3" fillId="0" borderId="14" xfId="0" applyFont="1" applyBorder="1" applyAlignment="1">
      <alignment horizontal="left" vertical="center"/>
    </xf>
    <xf numFmtId="0" fontId="33" fillId="0" borderId="1" xfId="0" applyFont="1" applyBorder="1" applyAlignment="1">
      <alignment horizontal="left" vertical="center" wrapText="1"/>
    </xf>
    <xf numFmtId="0" fontId="0" fillId="11" borderId="1" xfId="0" applyFill="1" applyBorder="1" applyAlignment="1">
      <alignment horizontal="center"/>
    </xf>
    <xf numFmtId="0" fontId="35" fillId="0" borderId="1" xfId="0" applyFont="1" applyBorder="1" applyAlignment="1">
      <alignment horizontal="center" vertical="center" wrapText="1"/>
    </xf>
    <xf numFmtId="0" fontId="33" fillId="0" borderId="5" xfId="0" applyFont="1" applyBorder="1" applyAlignment="1">
      <alignment horizontal="left" vertical="center" wrapText="1"/>
    </xf>
    <xf numFmtId="0" fontId="33" fillId="0" borderId="10" xfId="0" applyFont="1" applyBorder="1" applyAlignment="1">
      <alignment horizontal="left" vertical="center" wrapText="1"/>
    </xf>
    <xf numFmtId="0" fontId="33" fillId="0" borderId="6" xfId="0" applyFont="1" applyBorder="1" applyAlignment="1">
      <alignment horizontal="left" vertical="center" wrapText="1"/>
    </xf>
    <xf numFmtId="0" fontId="40" fillId="0" borderId="0" xfId="0" applyFont="1" applyAlignment="1">
      <alignment horizontal="center"/>
    </xf>
    <xf numFmtId="0" fontId="34" fillId="0" borderId="1" xfId="0" applyFont="1" applyBorder="1" applyAlignment="1">
      <alignment horizontal="left"/>
    </xf>
    <xf numFmtId="0" fontId="24" fillId="0" borderId="1" xfId="0" applyFont="1" applyBorder="1" applyAlignment="1">
      <alignment vertical="center" wrapText="1"/>
    </xf>
    <xf numFmtId="0" fontId="51" fillId="0" borderId="0" xfId="0" applyFont="1" applyAlignment="1">
      <alignment horizontal="center"/>
    </xf>
    <xf numFmtId="0" fontId="29" fillId="0" borderId="5" xfId="0" applyFont="1" applyBorder="1" applyAlignment="1">
      <alignment horizontal="right" vertical="center" wrapText="1"/>
    </xf>
    <xf numFmtId="0" fontId="33" fillId="10" borderId="5" xfId="0" applyFont="1" applyFill="1" applyBorder="1" applyAlignment="1">
      <alignment horizontal="center" vertical="center" wrapText="1"/>
    </xf>
    <xf numFmtId="0" fontId="48" fillId="0" borderId="0" xfId="0" applyFont="1" applyAlignment="1">
      <alignment horizontal="center"/>
    </xf>
    <xf numFmtId="0" fontId="33" fillId="10" borderId="11" xfId="0" applyFont="1" applyFill="1" applyBorder="1" applyAlignment="1">
      <alignment horizontal="center" vertical="center" wrapText="1"/>
    </xf>
    <xf numFmtId="0" fontId="33" fillId="10" borderId="12" xfId="0" applyFont="1" applyFill="1" applyBorder="1" applyAlignment="1">
      <alignment horizontal="center" vertical="center" wrapText="1"/>
    </xf>
    <xf numFmtId="0" fontId="26"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horizontal="left" vertical="center"/>
    </xf>
    <xf numFmtId="0" fontId="7" fillId="2" borderId="12" xfId="0" applyFont="1" applyFill="1" applyBorder="1" applyAlignment="1">
      <alignment horizontal="justify"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2">
                <a:lumMod val="40000"/>
                <a:lumOff val="60000"/>
              </a:schemeClr>
            </a:solidFill>
          </c:spPr>
          <c:dPt>
            <c:idx val="0"/>
            <c:bubble3D val="0"/>
            <c:spPr>
              <a:solidFill>
                <a:schemeClr val="accent5">
                  <a:lumMod val="40000"/>
                  <a:lumOff val="60000"/>
                </a:schemeClr>
              </a:solidFill>
            </c:spPr>
          </c:dPt>
          <c:dPt>
            <c:idx val="1"/>
            <c:bubble3D val="0"/>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iepirkumi'!$B$5:$B$6</c:f>
              <c:strCache>
                <c:ptCount val="2"/>
                <c:pt idx="0">
                  <c:v>Valsts sektors</c:v>
                </c:pt>
                <c:pt idx="1">
                  <c:v>Pašvaldību sektors</c:v>
                </c:pt>
              </c:strCache>
            </c:strRef>
          </c:cat>
          <c:val>
            <c:numRef>
              <c:f>'2.Decentralizētie iepirkumi'!$D$5:$D$6</c:f>
              <c:numCache>
                <c:formatCode>0.00%</c:formatCode>
                <c:ptCount val="2"/>
                <c:pt idx="0">
                  <c:v>0.62883959044368598</c:v>
                </c:pt>
                <c:pt idx="1">
                  <c:v>0.37116040955631402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iepirkumi'!$B$192:$B$194</c:f>
              <c:strCache>
                <c:ptCount val="3"/>
                <c:pt idx="0">
                  <c:v>Būvdarbi</c:v>
                </c:pt>
                <c:pt idx="1">
                  <c:v>Piegāde</c:v>
                </c:pt>
                <c:pt idx="2">
                  <c:v>Pakalpojumi</c:v>
                </c:pt>
              </c:strCache>
            </c:strRef>
          </c:cat>
          <c:val>
            <c:numRef>
              <c:f>'2.Decentralizētie iepirkumi'!$E$192:$E$194</c:f>
              <c:numCache>
                <c:formatCode>0.0%</c:formatCode>
                <c:ptCount val="3"/>
                <c:pt idx="0">
                  <c:v>0.16913019213372774</c:v>
                </c:pt>
                <c:pt idx="1">
                  <c:v>0.38835267257157013</c:v>
                </c:pt>
                <c:pt idx="2">
                  <c:v>0.4425171352947021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iepirkumi'!$B$124:$B$126</c:f>
              <c:strCache>
                <c:ptCount val="3"/>
                <c:pt idx="0">
                  <c:v>Būvdarbi</c:v>
                </c:pt>
                <c:pt idx="1">
                  <c:v>Piegāde</c:v>
                </c:pt>
                <c:pt idx="2">
                  <c:v>Pakalpojumi</c:v>
                </c:pt>
              </c:strCache>
            </c:strRef>
          </c:cat>
          <c:val>
            <c:numRef>
              <c:f>'2.Decentralizētie iepirkumi'!$E$124:$E$126</c:f>
              <c:numCache>
                <c:formatCode>0%</c:formatCode>
                <c:ptCount val="3"/>
                <c:pt idx="0">
                  <c:v>0.73843086304701488</c:v>
                </c:pt>
                <c:pt idx="1">
                  <c:v>0.1684936881967625</c:v>
                </c:pt>
                <c:pt idx="2">
                  <c:v>9.307544875622259E-2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iepirkumi'!$B$326:$B$327</c:f>
              <c:strCache>
                <c:ptCount val="2"/>
                <c:pt idx="0">
                  <c:v>Valsts </c:v>
                </c:pt>
                <c:pt idx="1">
                  <c:v>Pašvaldību</c:v>
                </c:pt>
              </c:strCache>
            </c:strRef>
          </c:cat>
          <c:val>
            <c:numRef>
              <c:f>'2.Decentralizētie iepirkumi'!$G$326:$G$327</c:f>
              <c:numCache>
                <c:formatCode>0.0%</c:formatCode>
                <c:ptCount val="2"/>
                <c:pt idx="0">
                  <c:v>0.45661751675332463</c:v>
                </c:pt>
                <c:pt idx="1">
                  <c:v>0.54338248324667537</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3">
                  <a:lumMod val="75000"/>
                </a:schemeClr>
              </a:solidFill>
            </c:spPr>
          </c:dPt>
          <c:dPt>
            <c:idx val="1"/>
            <c:bubble3D val="0"/>
            <c:spPr>
              <a:solidFill>
                <a:schemeClr val="accent5">
                  <a:lumMod val="75000"/>
                </a:schemeClr>
              </a:solidFill>
            </c:spPr>
          </c:dPt>
          <c:dPt>
            <c:idx val="2"/>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iepirkumi'!$B$360:$B$362</c:f>
              <c:strCache>
                <c:ptCount val="3"/>
                <c:pt idx="0">
                  <c:v>Būvdarbi</c:v>
                </c:pt>
                <c:pt idx="1">
                  <c:v>Piegāde</c:v>
                </c:pt>
                <c:pt idx="2">
                  <c:v>Pakalpojumi</c:v>
                </c:pt>
              </c:strCache>
            </c:strRef>
          </c:cat>
          <c:val>
            <c:numRef>
              <c:f>'2.Decentralizētie iepirkumi'!$D$360:$D$362</c:f>
              <c:numCache>
                <c:formatCode>0%</c:formatCode>
                <c:ptCount val="3"/>
                <c:pt idx="0">
                  <c:v>0.38755880717379598</c:v>
                </c:pt>
                <c:pt idx="1">
                  <c:v>0.32924822853602731</c:v>
                </c:pt>
                <c:pt idx="2">
                  <c:v>0.28319296429017671</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iepirkumi'!$B$371:$B$372</c:f>
              <c:strCache>
                <c:ptCount val="2"/>
                <c:pt idx="0">
                  <c:v>Valsts sektors</c:v>
                </c:pt>
                <c:pt idx="1">
                  <c:v>Pašvaldību sektors</c:v>
                </c:pt>
              </c:strCache>
            </c:strRef>
          </c:cat>
          <c:val>
            <c:numRef>
              <c:f>'2.Decentralizētie iepirkumi'!$D$371:$D$372</c:f>
              <c:numCache>
                <c:formatCode>0.00%</c:formatCode>
                <c:ptCount val="2"/>
                <c:pt idx="0">
                  <c:v>0.83469313334224948</c:v>
                </c:pt>
                <c:pt idx="1">
                  <c:v>0.16530686665775055</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dLbl>
              <c:idx val="0"/>
              <c:layout/>
              <c:showLegendKey val="0"/>
              <c:showVal val="1"/>
              <c:showCatName val="0"/>
              <c:showSerName val="0"/>
              <c:showPercent val="0"/>
              <c:showBubbleSize val="0"/>
              <c:extLst>
                <c:ext xmlns:c15="http://schemas.microsoft.com/office/drawing/2012/chart" uri="{CE6537A1-D6FC-4f65-9D91-7224C49458BB}"/>
              </c:extLst>
            </c:dLbl>
            <c:dLbl>
              <c:idx val="1"/>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'2.Decentralizētie iepirkumi'!$B$211:$B$212</c:f>
              <c:strCache>
                <c:ptCount val="2"/>
                <c:pt idx="0">
                  <c:v>Valsts sektors</c:v>
                </c:pt>
                <c:pt idx="1">
                  <c:v>Pašvaldību sektors</c:v>
                </c:pt>
              </c:strCache>
            </c:strRef>
          </c:cat>
          <c:val>
            <c:numRef>
              <c:f>'2.Decentralizētie iepirkumi'!$D$211:$D$212</c:f>
              <c:numCache>
                <c:formatCode>0.00%</c:formatCode>
                <c:ptCount val="2"/>
                <c:pt idx="0">
                  <c:v>0.7291143285692242</c:v>
                </c:pt>
                <c:pt idx="1">
                  <c:v>0.2708856714307758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iepirkumi'!$B$5:$B$6</c:f>
              <c:strCache>
                <c:ptCount val="2"/>
                <c:pt idx="0">
                  <c:v>Valsts sektors</c:v>
                </c:pt>
                <c:pt idx="1">
                  <c:v>Pašvaldības sektors</c:v>
                </c:pt>
              </c:strCache>
            </c:strRef>
          </c:cat>
          <c:val>
            <c:numRef>
              <c:f>'3.Centralizētie iepirkumi'!$D$5:$D$6</c:f>
              <c:numCache>
                <c:formatCode>0.00%</c:formatCode>
                <c:ptCount val="2"/>
                <c:pt idx="0">
                  <c:v>0.54672636250092177</c:v>
                </c:pt>
                <c:pt idx="1">
                  <c:v>0.45327363749907823</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iepirkumi'!$B$11:$B$13</c:f>
              <c:strCache>
                <c:ptCount val="3"/>
                <c:pt idx="0">
                  <c:v>Būvdarbi</c:v>
                </c:pt>
                <c:pt idx="1">
                  <c:v>Piegāde</c:v>
                </c:pt>
                <c:pt idx="2">
                  <c:v>Pakalpojumi</c:v>
                </c:pt>
              </c:strCache>
            </c:strRef>
          </c:cat>
          <c:val>
            <c:numRef>
              <c:f>'3.Centralizētie iepirkumi'!$D$11:$D$13</c:f>
              <c:numCache>
                <c:formatCode>0.0%</c:formatCode>
                <c:ptCount val="3"/>
                <c:pt idx="0">
                  <c:v>0.1176128804075687</c:v>
                </c:pt>
                <c:pt idx="1">
                  <c:v>0.59101169711000501</c:v>
                </c:pt>
                <c:pt idx="2">
                  <c:v>0.29137542248242632</c:v>
                </c:pt>
              </c:numCache>
            </c:numRef>
          </c:val>
        </c:ser>
        <c:dLbls>
          <c:showLegendKey val="0"/>
          <c:showVal val="0"/>
          <c:showCatName val="0"/>
          <c:showSerName val="0"/>
          <c:showPercent val="0"/>
          <c:showBubbleSize val="0"/>
        </c:dLbls>
        <c:gapWidth val="150"/>
        <c:axId val="106885888"/>
        <c:axId val="106887424"/>
      </c:barChart>
      <c:catAx>
        <c:axId val="106885888"/>
        <c:scaling>
          <c:orientation val="minMax"/>
        </c:scaling>
        <c:delete val="1"/>
        <c:axPos val="b"/>
        <c:numFmt formatCode="General" sourceLinked="0"/>
        <c:majorTickMark val="out"/>
        <c:minorTickMark val="none"/>
        <c:tickLblPos val="nextTo"/>
        <c:crossAx val="106887424"/>
        <c:crosses val="autoZero"/>
        <c:auto val="1"/>
        <c:lblAlgn val="ctr"/>
        <c:lblOffset val="100"/>
        <c:noMultiLvlLbl val="0"/>
      </c:catAx>
      <c:valAx>
        <c:axId val="106887424"/>
        <c:scaling>
          <c:orientation val="minMax"/>
        </c:scaling>
        <c:delete val="0"/>
        <c:axPos val="l"/>
        <c:majorGridlines/>
        <c:numFmt formatCode="0.0%" sourceLinked="1"/>
        <c:majorTickMark val="out"/>
        <c:minorTickMark val="none"/>
        <c:tickLblPos val="nextTo"/>
        <c:crossAx val="1068858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2">
                <a:lumMod val="40000"/>
                <a:lumOff val="60000"/>
              </a:schemeClr>
            </a:solidFill>
          </c:spPr>
          <c:dPt>
            <c:idx val="0"/>
            <c:bubble3D val="0"/>
            <c:spPr>
              <a:solidFill>
                <a:schemeClr val="accent5">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iepirkumi'!$B$34:$B$35</c:f>
              <c:strCache>
                <c:ptCount val="2"/>
                <c:pt idx="0">
                  <c:v>Valsts sektors</c:v>
                </c:pt>
                <c:pt idx="1">
                  <c:v>Pašvaldību sektors</c:v>
                </c:pt>
              </c:strCache>
            </c:strRef>
          </c:cat>
          <c:val>
            <c:numRef>
              <c:f>'3.Centralizētie iepirkumi'!$D$34:$D$35</c:f>
              <c:numCache>
                <c:formatCode>0.00%</c:formatCode>
                <c:ptCount val="2"/>
                <c:pt idx="0">
                  <c:v>0.67897731808173645</c:v>
                </c:pt>
                <c:pt idx="1">
                  <c:v>0.32102268191826361</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iepirkumi'!$B$40:$B$42</c:f>
              <c:strCache>
                <c:ptCount val="3"/>
                <c:pt idx="0">
                  <c:v>Būvdarbi</c:v>
                </c:pt>
                <c:pt idx="1">
                  <c:v>Piegāde</c:v>
                </c:pt>
                <c:pt idx="2">
                  <c:v>Pakalpojumi</c:v>
                </c:pt>
              </c:strCache>
            </c:strRef>
          </c:cat>
          <c:val>
            <c:numRef>
              <c:f>'3.Centralizētie iepirkumi'!$D$40:$D$42</c:f>
              <c:numCache>
                <c:formatCode>0.00%</c:formatCode>
                <c:ptCount val="3"/>
                <c:pt idx="0">
                  <c:v>0.12274997497272144</c:v>
                </c:pt>
                <c:pt idx="1">
                  <c:v>0.74780573406691386</c:v>
                </c:pt>
                <c:pt idx="2">
                  <c:v>0.12944429096036467</c:v>
                </c:pt>
              </c:numCache>
            </c:numRef>
          </c:val>
        </c:ser>
        <c:dLbls>
          <c:showLegendKey val="0"/>
          <c:showVal val="0"/>
          <c:showCatName val="0"/>
          <c:showSerName val="0"/>
          <c:showPercent val="0"/>
          <c:showBubbleSize val="0"/>
        </c:dLbls>
        <c:gapWidth val="150"/>
        <c:axId val="115334528"/>
        <c:axId val="115410048"/>
      </c:barChart>
      <c:catAx>
        <c:axId val="115334528"/>
        <c:scaling>
          <c:orientation val="minMax"/>
        </c:scaling>
        <c:delete val="0"/>
        <c:axPos val="b"/>
        <c:numFmt formatCode="General" sourceLinked="0"/>
        <c:majorTickMark val="out"/>
        <c:minorTickMark val="none"/>
        <c:tickLblPos val="nextTo"/>
        <c:crossAx val="115410048"/>
        <c:crosses val="autoZero"/>
        <c:auto val="1"/>
        <c:lblAlgn val="ctr"/>
        <c:lblOffset val="100"/>
        <c:noMultiLvlLbl val="0"/>
      </c:catAx>
      <c:valAx>
        <c:axId val="115410048"/>
        <c:scaling>
          <c:orientation val="minMax"/>
        </c:scaling>
        <c:delete val="0"/>
        <c:axPos val="l"/>
        <c:majorGridlines/>
        <c:numFmt formatCode="0.00%" sourceLinked="1"/>
        <c:majorTickMark val="out"/>
        <c:minorTickMark val="none"/>
        <c:tickLblPos val="nextTo"/>
        <c:crossAx val="1153345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FFC000"/>
            </a:solidFill>
          </c:spPr>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iepirkumi'!$B$13:$B$14</c:f>
              <c:strCache>
                <c:ptCount val="2"/>
                <c:pt idx="0">
                  <c:v>Valsts sektors</c:v>
                </c:pt>
                <c:pt idx="1">
                  <c:v>Pašvaldību sektors</c:v>
                </c:pt>
              </c:strCache>
            </c:strRef>
          </c:cat>
          <c:val>
            <c:numRef>
              <c:f>'2.Decentralizētie iepirkumi'!$D$13:$D$14</c:f>
              <c:numCache>
                <c:formatCode>0.00%</c:formatCode>
                <c:ptCount val="2"/>
                <c:pt idx="0">
                  <c:v>0.69436203864826462</c:v>
                </c:pt>
                <c:pt idx="1">
                  <c:v>0.30563796135173532</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iepirkumi'!$B$215:$B$216</c:f>
              <c:strCache>
                <c:ptCount val="2"/>
                <c:pt idx="0">
                  <c:v>Valsts sektors</c:v>
                </c:pt>
                <c:pt idx="1">
                  <c:v>Pašvaldību sektors</c:v>
                </c:pt>
              </c:strCache>
            </c:strRef>
          </c:cat>
          <c:val>
            <c:numRef>
              <c:f>'3.Centralizētie iepirkumi'!$D$215:$D$216</c:f>
              <c:numCache>
                <c:formatCode>0.00%</c:formatCode>
                <c:ptCount val="2"/>
                <c:pt idx="0">
                  <c:v>9.9788825629008496E-2</c:v>
                </c:pt>
                <c:pt idx="1">
                  <c:v>0.90021117437099152</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'3.Centralizētie iepirkumi'!$B$258:$B$259</c:f>
              <c:strCache>
                <c:ptCount val="2"/>
                <c:pt idx="0">
                  <c:v>Valsts sektors</c:v>
                </c:pt>
                <c:pt idx="1">
                  <c:v>Pašvaldību sektors</c:v>
                </c:pt>
              </c:strCache>
            </c:strRef>
          </c:cat>
          <c:val>
            <c:numRef>
              <c:f>'3.Centralizētie iepirkumi'!$D$258:$D$259</c:f>
              <c:numCache>
                <c:formatCode>0.00%</c:formatCode>
                <c:ptCount val="2"/>
                <c:pt idx="0">
                  <c:v>0.11524032138465515</c:v>
                </c:pt>
                <c:pt idx="1">
                  <c:v>0.88475967861534488</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'3.Centralizētie iepirkumi'!$B$268:$B$270</c:f>
              <c:strCache>
                <c:ptCount val="3"/>
                <c:pt idx="0">
                  <c:v>Būvdarbi</c:v>
                </c:pt>
                <c:pt idx="1">
                  <c:v>Piegāde</c:v>
                </c:pt>
                <c:pt idx="2">
                  <c:v>Pakalpojumi</c:v>
                </c:pt>
              </c:strCache>
            </c:strRef>
          </c:cat>
          <c:val>
            <c:numRef>
              <c:f>'3.Centralizētie iepirkumi'!$D$268:$D$270</c:f>
              <c:numCache>
                <c:formatCode>0%</c:formatCode>
                <c:ptCount val="3"/>
                <c:pt idx="0">
                  <c:v>0.4803756537267363</c:v>
                </c:pt>
                <c:pt idx="1">
                  <c:v>0.3108757392404522</c:v>
                </c:pt>
                <c:pt idx="2">
                  <c:v>0.20874860703281151</c:v>
                </c:pt>
              </c:numCache>
            </c:numRef>
          </c:val>
        </c:ser>
        <c:dLbls>
          <c:showLegendKey val="0"/>
          <c:showVal val="0"/>
          <c:showCatName val="0"/>
          <c:showSerName val="0"/>
          <c:showPercent val="0"/>
          <c:showBubbleSize val="0"/>
        </c:dLbls>
        <c:gapWidth val="150"/>
        <c:axId val="115495296"/>
        <c:axId val="115496832"/>
      </c:barChart>
      <c:catAx>
        <c:axId val="115495296"/>
        <c:scaling>
          <c:orientation val="minMax"/>
        </c:scaling>
        <c:delete val="0"/>
        <c:axPos val="b"/>
        <c:numFmt formatCode="General" sourceLinked="0"/>
        <c:majorTickMark val="out"/>
        <c:minorTickMark val="none"/>
        <c:tickLblPos val="nextTo"/>
        <c:crossAx val="115496832"/>
        <c:crosses val="autoZero"/>
        <c:auto val="1"/>
        <c:lblAlgn val="ctr"/>
        <c:lblOffset val="100"/>
        <c:noMultiLvlLbl val="0"/>
      </c:catAx>
      <c:valAx>
        <c:axId val="115496832"/>
        <c:scaling>
          <c:orientation val="minMax"/>
        </c:scaling>
        <c:delete val="0"/>
        <c:axPos val="l"/>
        <c:majorGridlines/>
        <c:numFmt formatCode="0%" sourceLinked="1"/>
        <c:majorTickMark val="out"/>
        <c:minorTickMark val="none"/>
        <c:tickLblPos val="nextTo"/>
        <c:crossAx val="1154952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'4.Faktiskie maksājumi'!$C$4</c:f>
              <c:strCache>
                <c:ptCount val="1"/>
                <c:pt idx="0">
                  <c:v>milj. EUR</c:v>
                </c:pt>
              </c:strCache>
            </c:strRef>
          </c:tx>
          <c:spPr>
            <a:solidFill>
              <a:schemeClr val="accent6">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'4.Faktiskie maksājumi'!$B$5:$B$7</c:f>
              <c:strCache>
                <c:ptCount val="3"/>
                <c:pt idx="0">
                  <c:v>Faktiski izlietotie naudas līdzekļi</c:v>
                </c:pt>
                <c:pt idx="1">
                  <c:v>Decentralizēti noslēgto līgumu summa</c:v>
                </c:pt>
                <c:pt idx="2">
                  <c:v>Centralizēti noslēgto līgumu summa</c:v>
                </c:pt>
              </c:strCache>
            </c:strRef>
          </c:cat>
          <c:val>
            <c:numRef>
              <c:f>'4.Faktiskie maksājumi'!$C$5:$C$7</c:f>
              <c:numCache>
                <c:formatCode>General</c:formatCode>
                <c:ptCount val="3"/>
                <c:pt idx="0">
                  <c:v>2375.4699999999998</c:v>
                </c:pt>
                <c:pt idx="1">
                  <c:v>1639.35</c:v>
                </c:pt>
                <c:pt idx="2">
                  <c:v>351.82</c:v>
                </c:pt>
              </c:numCache>
            </c:numRef>
          </c:val>
        </c:ser>
        <c:dLbls>
          <c:showLegendKey val="0"/>
          <c:showVal val="0"/>
          <c:showCatName val="0"/>
          <c:showSerName val="0"/>
          <c:showPercent val="0"/>
          <c:showBubbleSize val="0"/>
        </c:dLbls>
        <c:gapWidth val="150"/>
        <c:axId val="115538176"/>
        <c:axId val="52690944"/>
      </c:barChart>
      <c:catAx>
        <c:axId val="115538176"/>
        <c:scaling>
          <c:orientation val="minMax"/>
        </c:scaling>
        <c:delete val="0"/>
        <c:axPos val="b"/>
        <c:numFmt formatCode="General" sourceLinked="0"/>
        <c:majorTickMark val="out"/>
        <c:minorTickMark val="none"/>
        <c:tickLblPos val="nextTo"/>
        <c:crossAx val="52690944"/>
        <c:crosses val="autoZero"/>
        <c:auto val="1"/>
        <c:lblAlgn val="ctr"/>
        <c:lblOffset val="100"/>
        <c:noMultiLvlLbl val="0"/>
      </c:catAx>
      <c:valAx>
        <c:axId val="52690944"/>
        <c:scaling>
          <c:orientation val="minMax"/>
        </c:scaling>
        <c:delete val="0"/>
        <c:axPos val="l"/>
        <c:majorGridlines/>
        <c:numFmt formatCode="General" sourceLinked="1"/>
        <c:majorTickMark val="out"/>
        <c:minorTickMark val="none"/>
        <c:tickLblPos val="nextTo"/>
        <c:crossAx val="1155381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3">
                <a:lumMod val="75000"/>
              </a:schemeClr>
            </a:solidFill>
          </c:spPr>
          <c:invertIfNegative val="0"/>
          <c:dPt>
            <c:idx val="0"/>
            <c:invertIfNegative val="0"/>
            <c:bubble3D val="0"/>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iepirkumi'!$B$20:$B$22</c:f>
              <c:strCache>
                <c:ptCount val="3"/>
                <c:pt idx="0">
                  <c:v>Būvdarbi</c:v>
                </c:pt>
                <c:pt idx="1">
                  <c:v>Piegāde</c:v>
                </c:pt>
                <c:pt idx="2">
                  <c:v>Pakalpojumi</c:v>
                </c:pt>
              </c:strCache>
            </c:strRef>
          </c:cat>
          <c:val>
            <c:numRef>
              <c:f>'2.Decentralizētie iepirkumi'!$D$20:$D$22</c:f>
              <c:numCache>
                <c:formatCode>0.00%</c:formatCode>
                <c:ptCount val="3"/>
                <c:pt idx="0">
                  <c:v>0.17576791808873721</c:v>
                </c:pt>
                <c:pt idx="1">
                  <c:v>0.55332764505119458</c:v>
                </c:pt>
                <c:pt idx="2">
                  <c:v>0.27090443686006827</c:v>
                </c:pt>
              </c:numCache>
            </c:numRef>
          </c:val>
        </c:ser>
        <c:dLbls>
          <c:showLegendKey val="0"/>
          <c:showVal val="0"/>
          <c:showCatName val="0"/>
          <c:showSerName val="0"/>
          <c:showPercent val="0"/>
          <c:showBubbleSize val="0"/>
        </c:dLbls>
        <c:gapWidth val="150"/>
        <c:axId val="105882368"/>
        <c:axId val="105883904"/>
      </c:barChart>
      <c:catAx>
        <c:axId val="105882368"/>
        <c:scaling>
          <c:orientation val="minMax"/>
        </c:scaling>
        <c:delete val="1"/>
        <c:axPos val="b"/>
        <c:numFmt formatCode="General" sourceLinked="0"/>
        <c:majorTickMark val="out"/>
        <c:minorTickMark val="none"/>
        <c:tickLblPos val="nextTo"/>
        <c:crossAx val="105883904"/>
        <c:crosses val="autoZero"/>
        <c:auto val="1"/>
        <c:lblAlgn val="ctr"/>
        <c:lblOffset val="100"/>
        <c:noMultiLvlLbl val="0"/>
      </c:catAx>
      <c:valAx>
        <c:axId val="105883904"/>
        <c:scaling>
          <c:orientation val="minMax"/>
        </c:scaling>
        <c:delete val="0"/>
        <c:axPos val="l"/>
        <c:majorGridlines/>
        <c:numFmt formatCode="0.00%" sourceLinked="1"/>
        <c:majorTickMark val="out"/>
        <c:minorTickMark val="none"/>
        <c:tickLblPos val="nextTo"/>
        <c:crossAx val="10588236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solidFill>
                <a:schemeClr val="accent3">
                  <a:lumMod val="75000"/>
                </a:schemeClr>
              </a:solidFill>
            </c:spPr>
          </c:dPt>
          <c:dPt>
            <c:idx val="1"/>
            <c:invertIfNegative val="0"/>
            <c:bubble3D val="0"/>
            <c:spPr>
              <a:solidFill>
                <a:schemeClr val="accent5">
                  <a:lumMod val="75000"/>
                </a:schemeClr>
              </a:solidFill>
            </c:spPr>
          </c:dPt>
          <c:dPt>
            <c:idx val="2"/>
            <c:invertIfNegative val="0"/>
            <c:bubble3D val="0"/>
            <c:spPr>
              <a:solidFill>
                <a:schemeClr val="accent4">
                  <a:lumMod val="60000"/>
                  <a:lumOff val="40000"/>
                </a:schemeClr>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iepirkumi'!$B$29:$B$31</c:f>
              <c:strCache>
                <c:ptCount val="3"/>
                <c:pt idx="0">
                  <c:v>Būvdarbi</c:v>
                </c:pt>
                <c:pt idx="1">
                  <c:v>Piegāde</c:v>
                </c:pt>
                <c:pt idx="2">
                  <c:v>Pakalpojumi</c:v>
                </c:pt>
              </c:strCache>
            </c:strRef>
          </c:cat>
          <c:val>
            <c:numRef>
              <c:f>'2.Decentralizētie iepirkumi'!$D$29:$D$31</c:f>
              <c:numCache>
                <c:formatCode>0.0%</c:formatCode>
                <c:ptCount val="3"/>
                <c:pt idx="0">
                  <c:v>0.32455628825096949</c:v>
                </c:pt>
                <c:pt idx="1">
                  <c:v>0.32832846149368988</c:v>
                </c:pt>
                <c:pt idx="2">
                  <c:v>0.34711525025534062</c:v>
                </c:pt>
              </c:numCache>
            </c:numRef>
          </c:val>
        </c:ser>
        <c:dLbls>
          <c:showLegendKey val="0"/>
          <c:showVal val="0"/>
          <c:showCatName val="0"/>
          <c:showSerName val="0"/>
          <c:showPercent val="0"/>
          <c:showBubbleSize val="0"/>
        </c:dLbls>
        <c:gapWidth val="150"/>
        <c:axId val="105926016"/>
        <c:axId val="105931904"/>
      </c:barChart>
      <c:catAx>
        <c:axId val="105926016"/>
        <c:scaling>
          <c:orientation val="minMax"/>
        </c:scaling>
        <c:delete val="1"/>
        <c:axPos val="b"/>
        <c:numFmt formatCode="General" sourceLinked="0"/>
        <c:majorTickMark val="out"/>
        <c:minorTickMark val="none"/>
        <c:tickLblPos val="nextTo"/>
        <c:crossAx val="105931904"/>
        <c:crosses val="autoZero"/>
        <c:auto val="1"/>
        <c:lblAlgn val="ctr"/>
        <c:lblOffset val="100"/>
        <c:noMultiLvlLbl val="0"/>
      </c:catAx>
      <c:valAx>
        <c:axId val="105931904"/>
        <c:scaling>
          <c:orientation val="minMax"/>
        </c:scaling>
        <c:delete val="0"/>
        <c:axPos val="l"/>
        <c:majorGridlines/>
        <c:numFmt formatCode="0.0%" sourceLinked="1"/>
        <c:majorTickMark val="out"/>
        <c:minorTickMark val="none"/>
        <c:tickLblPos val="nextTo"/>
        <c:crossAx val="1059260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iepirkumi'!$C$95</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iepirkumi'!$B$96:$B$98</c:f>
              <c:strCache>
                <c:ptCount val="3"/>
                <c:pt idx="0">
                  <c:v>Būvdarbi</c:v>
                </c:pt>
                <c:pt idx="1">
                  <c:v>Piegāde</c:v>
                </c:pt>
                <c:pt idx="2">
                  <c:v>Pakalpojumi</c:v>
                </c:pt>
              </c:strCache>
            </c:strRef>
          </c:cat>
          <c:val>
            <c:numRef>
              <c:f>'2.Decentralizētie iepirkumi'!$C$96:$C$98</c:f>
              <c:numCache>
                <c:formatCode>General</c:formatCode>
                <c:ptCount val="3"/>
                <c:pt idx="0">
                  <c:v>203</c:v>
                </c:pt>
                <c:pt idx="1">
                  <c:v>517</c:v>
                </c:pt>
                <c:pt idx="2">
                  <c:v>287</c:v>
                </c:pt>
              </c:numCache>
            </c:numRef>
          </c:val>
        </c:ser>
        <c:ser>
          <c:idx val="1"/>
          <c:order val="1"/>
          <c:tx>
            <c:strRef>
              <c:f>'2.Decentralizētie iepirkumi'!$D$95</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iepirkumi'!$B$96:$B$98</c:f>
              <c:strCache>
                <c:ptCount val="3"/>
                <c:pt idx="0">
                  <c:v>Būvdarbi</c:v>
                </c:pt>
                <c:pt idx="1">
                  <c:v>Piegāde</c:v>
                </c:pt>
                <c:pt idx="2">
                  <c:v>Pakalpojumi</c:v>
                </c:pt>
              </c:strCache>
            </c:strRef>
          </c:cat>
          <c:val>
            <c:numRef>
              <c:f>'2.Decentralizētie iepirkumi'!$D$96:$D$98</c:f>
              <c:numCache>
                <c:formatCode>General</c:formatCode>
                <c:ptCount val="3"/>
                <c:pt idx="0">
                  <c:v>193</c:v>
                </c:pt>
                <c:pt idx="1">
                  <c:v>371</c:v>
                </c:pt>
                <c:pt idx="2">
                  <c:v>142</c:v>
                </c:pt>
              </c:numCache>
            </c:numRef>
          </c:val>
        </c:ser>
        <c:dLbls>
          <c:showLegendKey val="0"/>
          <c:showVal val="0"/>
          <c:showCatName val="0"/>
          <c:showSerName val="0"/>
          <c:showPercent val="0"/>
          <c:showBubbleSize val="0"/>
        </c:dLbls>
        <c:gapWidth val="150"/>
        <c:axId val="105967616"/>
        <c:axId val="105969152"/>
      </c:barChart>
      <c:catAx>
        <c:axId val="105967616"/>
        <c:scaling>
          <c:orientation val="minMax"/>
        </c:scaling>
        <c:delete val="0"/>
        <c:axPos val="b"/>
        <c:numFmt formatCode="General" sourceLinked="0"/>
        <c:majorTickMark val="out"/>
        <c:minorTickMark val="none"/>
        <c:tickLblPos val="nextTo"/>
        <c:crossAx val="105969152"/>
        <c:crosses val="autoZero"/>
        <c:auto val="1"/>
        <c:lblAlgn val="ctr"/>
        <c:lblOffset val="100"/>
        <c:noMultiLvlLbl val="0"/>
      </c:catAx>
      <c:valAx>
        <c:axId val="105969152"/>
        <c:scaling>
          <c:orientation val="minMax"/>
        </c:scaling>
        <c:delete val="0"/>
        <c:axPos val="l"/>
        <c:majorGridlines/>
        <c:numFmt formatCode="General" sourceLinked="1"/>
        <c:majorTickMark val="out"/>
        <c:minorTickMark val="none"/>
        <c:tickLblPos val="nextTo"/>
        <c:crossAx val="105967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iepirkumi'!$C$102</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iepirkumi'!$B$103:$B$105</c:f>
              <c:strCache>
                <c:ptCount val="3"/>
                <c:pt idx="0">
                  <c:v>Būvdarbi</c:v>
                </c:pt>
                <c:pt idx="1">
                  <c:v>Piegāde</c:v>
                </c:pt>
                <c:pt idx="2">
                  <c:v>Pakalpojumi</c:v>
                </c:pt>
              </c:strCache>
            </c:strRef>
          </c:cat>
          <c:val>
            <c:numRef>
              <c:f>'2.Decentralizētie iepirkumi'!$C$103:$C$105</c:f>
              <c:numCache>
                <c:formatCode>General</c:formatCode>
                <c:ptCount val="3"/>
                <c:pt idx="0">
                  <c:v>146.34</c:v>
                </c:pt>
                <c:pt idx="1">
                  <c:v>32.01</c:v>
                </c:pt>
                <c:pt idx="2">
                  <c:v>21.03</c:v>
                </c:pt>
              </c:numCache>
            </c:numRef>
          </c:val>
        </c:ser>
        <c:ser>
          <c:idx val="1"/>
          <c:order val="1"/>
          <c:tx>
            <c:strRef>
              <c:f>'2.Decentralizētie iepirkumi'!$D$102</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iepirkumi'!$B$103:$B$105</c:f>
              <c:strCache>
                <c:ptCount val="3"/>
                <c:pt idx="0">
                  <c:v>Būvdarbi</c:v>
                </c:pt>
                <c:pt idx="1">
                  <c:v>Piegāde</c:v>
                </c:pt>
                <c:pt idx="2">
                  <c:v>Pakalpojumi</c:v>
                </c:pt>
              </c:strCache>
            </c:strRef>
          </c:cat>
          <c:val>
            <c:numRef>
              <c:f>'2.Decentralizētie iepirkumi'!$D$103:$D$105</c:f>
              <c:numCache>
                <c:formatCode>General</c:formatCode>
                <c:ptCount val="3"/>
                <c:pt idx="0">
                  <c:v>98.3</c:v>
                </c:pt>
                <c:pt idx="1">
                  <c:v>23.81</c:v>
                </c:pt>
                <c:pt idx="2">
                  <c:v>9.81</c:v>
                </c:pt>
              </c:numCache>
            </c:numRef>
          </c:val>
        </c:ser>
        <c:dLbls>
          <c:showLegendKey val="0"/>
          <c:showVal val="0"/>
          <c:showCatName val="0"/>
          <c:showSerName val="0"/>
          <c:showPercent val="0"/>
          <c:showBubbleSize val="0"/>
        </c:dLbls>
        <c:gapWidth val="150"/>
        <c:axId val="106130432"/>
        <c:axId val="106132224"/>
      </c:barChart>
      <c:catAx>
        <c:axId val="106130432"/>
        <c:scaling>
          <c:orientation val="minMax"/>
        </c:scaling>
        <c:delete val="0"/>
        <c:axPos val="b"/>
        <c:numFmt formatCode="General" sourceLinked="0"/>
        <c:majorTickMark val="out"/>
        <c:minorTickMark val="none"/>
        <c:tickLblPos val="nextTo"/>
        <c:crossAx val="106132224"/>
        <c:crosses val="autoZero"/>
        <c:auto val="1"/>
        <c:lblAlgn val="ctr"/>
        <c:lblOffset val="100"/>
        <c:noMultiLvlLbl val="0"/>
      </c:catAx>
      <c:valAx>
        <c:axId val="106132224"/>
        <c:scaling>
          <c:orientation val="minMax"/>
        </c:scaling>
        <c:delete val="0"/>
        <c:axPos val="l"/>
        <c:majorGridlines/>
        <c:numFmt formatCode="General" sourceLinked="1"/>
        <c:majorTickMark val="out"/>
        <c:minorTickMark val="none"/>
        <c:tickLblPos val="nextTo"/>
        <c:crossAx val="1061304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chemeClr val="accent3">
                <a:lumMod val="75000"/>
              </a:schemeClr>
            </a:solidFill>
          </c:spPr>
          <c:dPt>
            <c:idx val="0"/>
            <c:bubble3D val="0"/>
            <c:spPr>
              <a:solidFill>
                <a:schemeClr val="accent5">
                  <a:lumMod val="40000"/>
                  <a:lumOff val="60000"/>
                </a:schemeClr>
              </a:solidFill>
            </c:spPr>
          </c:dPt>
          <c:dPt>
            <c:idx val="1"/>
            <c:bubble3D val="0"/>
            <c:spPr>
              <a:solidFill>
                <a:schemeClr val="accent2">
                  <a:lumMod val="40000"/>
                  <a:lumOff val="60000"/>
                </a:schemeClr>
              </a:solidFill>
            </c:spPr>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'2.Decentralizētie iepirkumi'!$B$181:$B$182</c:f>
              <c:strCache>
                <c:ptCount val="2"/>
                <c:pt idx="0">
                  <c:v>Valsts sektors</c:v>
                </c:pt>
                <c:pt idx="1">
                  <c:v>Pašvaldību sektors</c:v>
                </c:pt>
              </c:strCache>
            </c:strRef>
          </c:cat>
          <c:val>
            <c:numRef>
              <c:f>'2.Decentralizētie iepirkumi'!$D$181:$D$182</c:f>
              <c:numCache>
                <c:formatCode>0.00%</c:formatCode>
                <c:ptCount val="2"/>
                <c:pt idx="0">
                  <c:v>0.74009508716323291</c:v>
                </c:pt>
                <c:pt idx="1">
                  <c:v>0.25990491283676703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iepirkumi'!$C$154</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iepirkumi'!$B$155:$B$157</c:f>
              <c:strCache>
                <c:ptCount val="3"/>
                <c:pt idx="0">
                  <c:v>Būvdarbi</c:v>
                </c:pt>
                <c:pt idx="1">
                  <c:v>Piegāde</c:v>
                </c:pt>
                <c:pt idx="2">
                  <c:v>Pakalpojumi</c:v>
                </c:pt>
              </c:strCache>
            </c:strRef>
          </c:cat>
          <c:val>
            <c:numRef>
              <c:f>'2.Decentralizētie iepirkumi'!$C$155:$C$157</c:f>
              <c:numCache>
                <c:formatCode>General</c:formatCode>
                <c:ptCount val="3"/>
                <c:pt idx="0">
                  <c:v>12</c:v>
                </c:pt>
                <c:pt idx="1">
                  <c:v>300</c:v>
                </c:pt>
                <c:pt idx="2">
                  <c:v>155</c:v>
                </c:pt>
              </c:numCache>
            </c:numRef>
          </c:val>
        </c:ser>
        <c:ser>
          <c:idx val="1"/>
          <c:order val="1"/>
          <c:tx>
            <c:strRef>
              <c:f>'2.Decentralizētie iepirkumi'!$D$154</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iepirkumi'!$B$155:$B$157</c:f>
              <c:strCache>
                <c:ptCount val="3"/>
                <c:pt idx="0">
                  <c:v>Būvdarbi</c:v>
                </c:pt>
                <c:pt idx="1">
                  <c:v>Piegāde</c:v>
                </c:pt>
                <c:pt idx="2">
                  <c:v>Pakalpojumi</c:v>
                </c:pt>
              </c:strCache>
            </c:strRef>
          </c:cat>
          <c:val>
            <c:numRef>
              <c:f>'2.Decentralizētie iepirkumi'!$D$155:$D$157</c:f>
              <c:numCache>
                <c:formatCode>General</c:formatCode>
                <c:ptCount val="3"/>
                <c:pt idx="0">
                  <c:v>4</c:v>
                </c:pt>
                <c:pt idx="1">
                  <c:v>109</c:v>
                </c:pt>
                <c:pt idx="2">
                  <c:v>51</c:v>
                </c:pt>
              </c:numCache>
            </c:numRef>
          </c:val>
        </c:ser>
        <c:dLbls>
          <c:showLegendKey val="0"/>
          <c:showVal val="0"/>
          <c:showCatName val="0"/>
          <c:showSerName val="0"/>
          <c:showPercent val="0"/>
          <c:showBubbleSize val="0"/>
        </c:dLbls>
        <c:gapWidth val="150"/>
        <c:axId val="106306560"/>
        <c:axId val="106324736"/>
      </c:barChart>
      <c:catAx>
        <c:axId val="106306560"/>
        <c:scaling>
          <c:orientation val="minMax"/>
        </c:scaling>
        <c:delete val="0"/>
        <c:axPos val="b"/>
        <c:numFmt formatCode="General" sourceLinked="0"/>
        <c:majorTickMark val="out"/>
        <c:minorTickMark val="none"/>
        <c:tickLblPos val="nextTo"/>
        <c:crossAx val="106324736"/>
        <c:crosses val="autoZero"/>
        <c:auto val="1"/>
        <c:lblAlgn val="ctr"/>
        <c:lblOffset val="100"/>
        <c:noMultiLvlLbl val="0"/>
      </c:catAx>
      <c:valAx>
        <c:axId val="106324736"/>
        <c:scaling>
          <c:orientation val="minMax"/>
        </c:scaling>
        <c:delete val="0"/>
        <c:axPos val="l"/>
        <c:majorGridlines/>
        <c:numFmt formatCode="General" sourceLinked="1"/>
        <c:majorTickMark val="out"/>
        <c:minorTickMark val="none"/>
        <c:tickLblPos val="nextTo"/>
        <c:crossAx val="1063065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'2.Decentralizētie iepirkumi'!$C$163</c:f>
              <c:strCache>
                <c:ptCount val="1"/>
                <c:pt idx="0">
                  <c:v>Valsts sektors</c:v>
                </c:pt>
              </c:strCache>
            </c:strRef>
          </c:tx>
          <c:spPr>
            <a:solidFill>
              <a:schemeClr val="accent5">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iepirkumi'!$B$164:$B$166</c:f>
              <c:strCache>
                <c:ptCount val="3"/>
                <c:pt idx="0">
                  <c:v>Būvdarbi</c:v>
                </c:pt>
                <c:pt idx="1">
                  <c:v>Piegāde</c:v>
                </c:pt>
                <c:pt idx="2">
                  <c:v>Pakalpojumi</c:v>
                </c:pt>
              </c:strCache>
            </c:strRef>
          </c:cat>
          <c:val>
            <c:numRef>
              <c:f>'2.Decentralizētie iepirkumi'!$C$164:$C$166</c:f>
              <c:numCache>
                <c:formatCode>General</c:formatCode>
                <c:ptCount val="3"/>
                <c:pt idx="0">
                  <c:v>120.58</c:v>
                </c:pt>
                <c:pt idx="1">
                  <c:v>288.57</c:v>
                </c:pt>
                <c:pt idx="2">
                  <c:v>234.06</c:v>
                </c:pt>
              </c:numCache>
            </c:numRef>
          </c:val>
        </c:ser>
        <c:ser>
          <c:idx val="1"/>
          <c:order val="1"/>
          <c:tx>
            <c:strRef>
              <c:f>'2.Decentralizētie iepirkumi'!$D$163</c:f>
              <c:strCache>
                <c:ptCount val="1"/>
                <c:pt idx="0">
                  <c:v>Pašvaldību sektors</c:v>
                </c:pt>
              </c:strCache>
            </c:strRef>
          </c:tx>
          <c:spPr>
            <a:solidFill>
              <a:schemeClr val="accent2">
                <a:lumMod val="40000"/>
                <a:lumOff val="6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'2.Decentralizētie iepirkumi'!$B$164:$B$166</c:f>
              <c:strCache>
                <c:ptCount val="3"/>
                <c:pt idx="0">
                  <c:v>Būvdarbi</c:v>
                </c:pt>
                <c:pt idx="1">
                  <c:v>Piegāde</c:v>
                </c:pt>
                <c:pt idx="2">
                  <c:v>Pakalpojumi</c:v>
                </c:pt>
              </c:strCache>
            </c:strRef>
          </c:cat>
          <c:val>
            <c:numRef>
              <c:f>'2.Decentralizētie iepirkumi'!$D$164:$D$166</c:f>
              <c:numCache>
                <c:formatCode>General</c:formatCode>
                <c:ptCount val="3"/>
                <c:pt idx="0">
                  <c:v>28.62</c:v>
                </c:pt>
                <c:pt idx="1">
                  <c:v>54.02</c:v>
                </c:pt>
                <c:pt idx="2">
                  <c:v>156.32</c:v>
                </c:pt>
              </c:numCache>
            </c:numRef>
          </c:val>
        </c:ser>
        <c:dLbls>
          <c:showLegendKey val="0"/>
          <c:showVal val="0"/>
          <c:showCatName val="0"/>
          <c:showSerName val="0"/>
          <c:showPercent val="0"/>
          <c:showBubbleSize val="0"/>
        </c:dLbls>
        <c:gapWidth val="150"/>
        <c:axId val="115090944"/>
        <c:axId val="115092480"/>
      </c:barChart>
      <c:catAx>
        <c:axId val="115090944"/>
        <c:scaling>
          <c:orientation val="minMax"/>
        </c:scaling>
        <c:delete val="0"/>
        <c:axPos val="b"/>
        <c:numFmt formatCode="General" sourceLinked="0"/>
        <c:majorTickMark val="out"/>
        <c:minorTickMark val="none"/>
        <c:tickLblPos val="nextTo"/>
        <c:crossAx val="115092480"/>
        <c:crosses val="autoZero"/>
        <c:auto val="1"/>
        <c:lblAlgn val="ctr"/>
        <c:lblOffset val="100"/>
        <c:noMultiLvlLbl val="0"/>
      </c:catAx>
      <c:valAx>
        <c:axId val="115092480"/>
        <c:scaling>
          <c:orientation val="minMax"/>
        </c:scaling>
        <c:delete val="0"/>
        <c:axPos val="l"/>
        <c:majorGridlines/>
        <c:numFmt formatCode="General" sourceLinked="1"/>
        <c:majorTickMark val="out"/>
        <c:minorTickMark val="none"/>
        <c:tickLblPos val="nextTo"/>
        <c:crossAx val="1150909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8.xml"/><Relationship Id="rId7" Type="http://schemas.openxmlformats.org/officeDocument/2006/relationships/chart" Target="../charts/chart22.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5" Type="http://schemas.openxmlformats.org/officeDocument/2006/relationships/chart" Target="../charts/chart20.xml"/><Relationship Id="rId4"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4</xdr:col>
      <xdr:colOff>611505</xdr:colOff>
      <xdr:row>1</xdr:row>
      <xdr:rowOff>150497</xdr:rowOff>
    </xdr:from>
    <xdr:to>
      <xdr:col>9</xdr:col>
      <xdr:colOff>403860</xdr:colOff>
      <xdr:row>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10</xdr:row>
      <xdr:rowOff>121920</xdr:rowOff>
    </xdr:from>
    <xdr:to>
      <xdr:col>9</xdr:col>
      <xdr:colOff>419100</xdr:colOff>
      <xdr:row>16</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390523</xdr:colOff>
      <xdr:row>16</xdr:row>
      <xdr:rowOff>260032</xdr:rowOff>
    </xdr:from>
    <xdr:to>
      <xdr:col>9</xdr:col>
      <xdr:colOff>632460</xdr:colOff>
      <xdr:row>25</xdr:row>
      <xdr:rowOff>274320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392429</xdr:colOff>
      <xdr:row>25</xdr:row>
      <xdr:rowOff>441007</xdr:rowOff>
    </xdr:from>
    <xdr:to>
      <xdr:col>9</xdr:col>
      <xdr:colOff>632460</xdr:colOff>
      <xdr:row>35</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93</xdr:row>
      <xdr:rowOff>42862</xdr:rowOff>
    </xdr:from>
    <xdr:to>
      <xdr:col>9</xdr:col>
      <xdr:colOff>495300</xdr:colOff>
      <xdr:row>99</xdr:row>
      <xdr:rowOff>312420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247650</xdr:colOff>
      <xdr:row>100</xdr:row>
      <xdr:rowOff>14287</xdr:rowOff>
    </xdr:from>
    <xdr:to>
      <xdr:col>9</xdr:col>
      <xdr:colOff>510540</xdr:colOff>
      <xdr:row>106</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142875</xdr:colOff>
      <xdr:row>179</xdr:row>
      <xdr:rowOff>119062</xdr:rowOff>
    </xdr:from>
    <xdr:to>
      <xdr:col>8</xdr:col>
      <xdr:colOff>281940</xdr:colOff>
      <xdr:row>188</xdr:row>
      <xdr:rowOff>114299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205740</xdr:colOff>
      <xdr:row>152</xdr:row>
      <xdr:rowOff>33336</xdr:rowOff>
    </xdr:from>
    <xdr:to>
      <xdr:col>10</xdr:col>
      <xdr:colOff>15240</xdr:colOff>
      <xdr:row>160</xdr:row>
      <xdr:rowOff>205740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180975</xdr:colOff>
      <xdr:row>161</xdr:row>
      <xdr:rowOff>42863</xdr:rowOff>
    </xdr:from>
    <xdr:to>
      <xdr:col>10</xdr:col>
      <xdr:colOff>53340</xdr:colOff>
      <xdr:row>169</xdr:row>
      <xdr:rowOff>137161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85725</xdr:colOff>
      <xdr:row>190</xdr:row>
      <xdr:rowOff>52387</xdr:rowOff>
    </xdr:from>
    <xdr:to>
      <xdr:col>9</xdr:col>
      <xdr:colOff>281940</xdr:colOff>
      <xdr:row>201</xdr:row>
      <xdr:rowOff>91440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219075</xdr:colOff>
      <xdr:row>122</xdr:row>
      <xdr:rowOff>80962</xdr:rowOff>
    </xdr:from>
    <xdr:to>
      <xdr:col>9</xdr:col>
      <xdr:colOff>342900</xdr:colOff>
      <xdr:row>132</xdr:row>
      <xdr:rowOff>152399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57150</xdr:colOff>
      <xdr:row>323</xdr:row>
      <xdr:rowOff>61912</xdr:rowOff>
    </xdr:from>
    <xdr:to>
      <xdr:col>12</xdr:col>
      <xdr:colOff>7619</xdr:colOff>
      <xdr:row>333</xdr:row>
      <xdr:rowOff>68580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381000</xdr:colOff>
      <xdr:row>357</xdr:row>
      <xdr:rowOff>71436</xdr:rowOff>
    </xdr:from>
    <xdr:to>
      <xdr:col>8</xdr:col>
      <xdr:colOff>594359</xdr:colOff>
      <xdr:row>365</xdr:row>
      <xdr:rowOff>60959</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342900</xdr:colOff>
      <xdr:row>367</xdr:row>
      <xdr:rowOff>91440</xdr:rowOff>
    </xdr:from>
    <xdr:to>
      <xdr:col>8</xdr:col>
      <xdr:colOff>640080</xdr:colOff>
      <xdr:row>376</xdr:row>
      <xdr:rowOff>114300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438151</xdr:colOff>
      <xdr:row>208</xdr:row>
      <xdr:rowOff>166687</xdr:rowOff>
    </xdr:from>
    <xdr:to>
      <xdr:col>8</xdr:col>
      <xdr:colOff>693421</xdr:colOff>
      <xdr:row>215</xdr:row>
      <xdr:rowOff>104775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438150</xdr:colOff>
      <xdr:row>1</xdr:row>
      <xdr:rowOff>119063</xdr:rowOff>
    </xdr:from>
    <xdr:to>
      <xdr:col>10</xdr:col>
      <xdr:colOff>85725</xdr:colOff>
      <xdr:row>6</xdr:row>
      <xdr:rowOff>152401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485775</xdr:colOff>
      <xdr:row>8</xdr:row>
      <xdr:rowOff>4762</xdr:rowOff>
    </xdr:from>
    <xdr:to>
      <xdr:col>9</xdr:col>
      <xdr:colOff>600075</xdr:colOff>
      <xdr:row>14</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438150</xdr:colOff>
      <xdr:row>31</xdr:row>
      <xdr:rowOff>4762</xdr:rowOff>
    </xdr:from>
    <xdr:to>
      <xdr:col>10</xdr:col>
      <xdr:colOff>66675</xdr:colOff>
      <xdr:row>35</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476251</xdr:colOff>
      <xdr:row>36</xdr:row>
      <xdr:rowOff>1</xdr:rowOff>
    </xdr:from>
    <xdr:to>
      <xdr:col>10</xdr:col>
      <xdr:colOff>28575</xdr:colOff>
      <xdr:row>43</xdr:row>
      <xdr:rowOff>57151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352425</xdr:colOff>
      <xdr:row>212</xdr:row>
      <xdr:rowOff>85725</xdr:rowOff>
    </xdr:from>
    <xdr:to>
      <xdr:col>9</xdr:col>
      <xdr:colOff>190500</xdr:colOff>
      <xdr:row>219</xdr:row>
      <xdr:rowOff>180975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371476</xdr:colOff>
      <xdr:row>254</xdr:row>
      <xdr:rowOff>28575</xdr:rowOff>
    </xdr:from>
    <xdr:to>
      <xdr:col>9</xdr:col>
      <xdr:colOff>114301</xdr:colOff>
      <xdr:row>261</xdr:row>
      <xdr:rowOff>147638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352425</xdr:colOff>
      <xdr:row>262</xdr:row>
      <xdr:rowOff>57150</xdr:rowOff>
    </xdr:from>
    <xdr:to>
      <xdr:col>9</xdr:col>
      <xdr:colOff>466725</xdr:colOff>
      <xdr:row>273</xdr:row>
      <xdr:rowOff>4763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9</xdr:row>
      <xdr:rowOff>4762</xdr:rowOff>
    </xdr:from>
    <xdr:to>
      <xdr:col>5</xdr:col>
      <xdr:colOff>247650</xdr:colOff>
      <xdr:row>22</xdr:row>
      <xdr:rowOff>147637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B67"/>
  <sheetViews>
    <sheetView tabSelected="1" topLeftCell="A46" zoomScale="85" zoomScaleNormal="85" workbookViewId="0">
      <selection activeCell="E86" sqref="E86"/>
    </sheetView>
  </sheetViews>
  <sheetFormatPr defaultRowHeight="15" x14ac:dyDescent="0.25"/>
  <cols>
    <col min="1" max="1" width="16.85546875" customWidth="1"/>
    <col min="2" max="2" width="24.5703125" customWidth="1"/>
    <col min="3" max="3" width="15.85546875" customWidth="1"/>
    <col min="4" max="4" width="17.28515625" customWidth="1"/>
    <col min="5" max="5" width="13.140625" customWidth="1"/>
    <col min="6" max="6" width="11.42578125" customWidth="1"/>
    <col min="8" max="8" width="24.7109375" customWidth="1"/>
    <col min="9" max="9" width="15.7109375" customWidth="1"/>
    <col min="10" max="10" width="10.85546875" customWidth="1"/>
    <col min="12" max="12" width="11" customWidth="1"/>
    <col min="14" max="14" width="15.140625" customWidth="1"/>
    <col min="16" max="16" width="12.42578125" customWidth="1"/>
    <col min="17" max="17" width="8.5703125" customWidth="1"/>
    <col min="18" max="18" width="10.85546875" customWidth="1"/>
    <col min="19" max="19" width="8.42578125" customWidth="1"/>
    <col min="20" max="20" width="12.5703125" customWidth="1"/>
    <col min="21" max="21" width="10.85546875" customWidth="1"/>
    <col min="22" max="22" width="12.7109375" customWidth="1"/>
    <col min="23" max="23" width="7.85546875" customWidth="1"/>
    <col min="24" max="24" width="11.42578125" customWidth="1"/>
    <col min="25" max="25" width="7.85546875" customWidth="1"/>
    <col min="26" max="26" width="12.85546875" customWidth="1"/>
    <col min="27" max="27" width="10.7109375" customWidth="1"/>
    <col min="29" max="29" width="12.140625" customWidth="1"/>
    <col min="31" max="31" width="11.28515625" customWidth="1"/>
    <col min="33" max="33" width="12.28515625" customWidth="1"/>
    <col min="34" max="34" width="10.42578125" customWidth="1"/>
    <col min="35" max="35" width="12.28515625" customWidth="1"/>
    <col min="37" max="37" width="10.7109375" customWidth="1"/>
    <col min="39" max="39" width="12.28515625" customWidth="1"/>
    <col min="40" max="40" width="10.140625" customWidth="1"/>
  </cols>
  <sheetData>
    <row r="1" spans="2:13" ht="14.45" x14ac:dyDescent="0.3">
      <c r="B1" s="186"/>
      <c r="G1" s="186"/>
    </row>
    <row r="2" spans="2:13" ht="31.5" customHeight="1" x14ac:dyDescent="0.3">
      <c r="B2" s="360" t="s">
        <v>67</v>
      </c>
      <c r="C2" s="360"/>
      <c r="D2" s="360"/>
      <c r="E2" s="360"/>
      <c r="G2" s="360" t="s">
        <v>68</v>
      </c>
      <c r="H2" s="360"/>
      <c r="I2" s="360"/>
      <c r="J2" s="360"/>
      <c r="K2" s="360"/>
      <c r="L2" s="360"/>
      <c r="M2" s="1"/>
    </row>
    <row r="3" spans="2:13" ht="21" customHeight="1" x14ac:dyDescent="0.25"/>
    <row r="4" spans="2:13" ht="35.25" customHeight="1" x14ac:dyDescent="0.25">
      <c r="B4" s="4"/>
      <c r="C4" s="6" t="s">
        <v>7</v>
      </c>
      <c r="D4" s="6" t="s">
        <v>10</v>
      </c>
      <c r="E4" s="6" t="s">
        <v>0</v>
      </c>
      <c r="G4" s="361"/>
      <c r="H4" s="363"/>
      <c r="I4" s="25" t="s">
        <v>28</v>
      </c>
      <c r="J4" s="376" t="s">
        <v>0</v>
      </c>
      <c r="K4" s="377"/>
      <c r="L4" s="378"/>
    </row>
    <row r="5" spans="2:13" ht="34.5" customHeight="1" x14ac:dyDescent="0.25">
      <c r="B5" s="357" t="s">
        <v>14</v>
      </c>
      <c r="C5" s="358"/>
      <c r="D5" s="358"/>
      <c r="E5" s="359"/>
      <c r="G5" s="364" t="s">
        <v>13</v>
      </c>
      <c r="H5" s="365"/>
      <c r="I5" s="365"/>
      <c r="J5" s="365"/>
      <c r="K5" s="365"/>
      <c r="L5" s="366"/>
    </row>
    <row r="6" spans="2:13" ht="30" customHeight="1" x14ac:dyDescent="0.25">
      <c r="B6" s="9" t="s">
        <v>1</v>
      </c>
      <c r="C6" s="10">
        <v>764</v>
      </c>
      <c r="D6" s="11">
        <v>1126888891</v>
      </c>
      <c r="E6" s="355">
        <f>D8/D19</f>
        <v>0.74554682925830829</v>
      </c>
      <c r="G6" s="4"/>
      <c r="H6" s="19" t="s">
        <v>14</v>
      </c>
      <c r="I6" s="20"/>
      <c r="J6" s="20"/>
      <c r="K6" s="20"/>
      <c r="L6" s="20"/>
    </row>
    <row r="7" spans="2:13" ht="18" customHeight="1" x14ac:dyDescent="0.25">
      <c r="B7" s="9" t="s">
        <v>2</v>
      </c>
      <c r="C7" s="11">
        <v>1908</v>
      </c>
      <c r="D7" s="11">
        <v>357618536</v>
      </c>
      <c r="E7" s="356"/>
      <c r="G7" s="4"/>
      <c r="H7" s="21" t="s">
        <v>1</v>
      </c>
      <c r="I7" s="29">
        <v>882180042</v>
      </c>
      <c r="J7" s="23">
        <f>I7/I9</f>
        <v>0.72698768145151993</v>
      </c>
      <c r="K7" s="23">
        <f>I7/I20</f>
        <v>0.53812869027070798</v>
      </c>
      <c r="L7" s="20"/>
    </row>
    <row r="8" spans="2:13" ht="16.5" customHeight="1" x14ac:dyDescent="0.25">
      <c r="B8" s="8" t="s">
        <v>3</v>
      </c>
      <c r="C8" s="7">
        <f>C6+C7</f>
        <v>2672</v>
      </c>
      <c r="D8" s="7">
        <f>D6+D7</f>
        <v>1484507427</v>
      </c>
      <c r="E8" s="4"/>
      <c r="G8" s="4"/>
      <c r="H8" s="21" t="s">
        <v>2</v>
      </c>
      <c r="I8" s="29">
        <v>331293122</v>
      </c>
      <c r="J8" s="23">
        <f>I8/I9</f>
        <v>0.27301231854848007</v>
      </c>
      <c r="K8" s="23">
        <f>I8/I20</f>
        <v>0.20208837805191909</v>
      </c>
      <c r="L8" s="20"/>
    </row>
    <row r="9" spans="2:13" ht="15.75" customHeight="1" x14ac:dyDescent="0.25">
      <c r="B9" s="357" t="s">
        <v>15</v>
      </c>
      <c r="C9" s="358"/>
      <c r="D9" s="358"/>
      <c r="E9" s="359"/>
      <c r="G9" s="4"/>
      <c r="H9" s="12" t="s">
        <v>3</v>
      </c>
      <c r="I9" s="13">
        <f>I7+I8</f>
        <v>1213473164</v>
      </c>
      <c r="J9" s="15">
        <v>1</v>
      </c>
      <c r="K9" s="20"/>
      <c r="L9" s="20"/>
    </row>
    <row r="10" spans="2:13" ht="47.25" customHeight="1" x14ac:dyDescent="0.25">
      <c r="B10" s="9" t="s">
        <v>285</v>
      </c>
      <c r="C10" s="4"/>
      <c r="D10" s="4"/>
      <c r="E10" s="2">
        <f>D14/D19</f>
        <v>0.13263712096355929</v>
      </c>
      <c r="G10" s="4"/>
      <c r="H10" s="367" t="s">
        <v>15</v>
      </c>
      <c r="I10" s="368"/>
      <c r="J10" s="368"/>
      <c r="K10" s="368"/>
      <c r="L10" s="369"/>
    </row>
    <row r="11" spans="2:13" ht="25.5" customHeight="1" thickBot="1" x14ac:dyDescent="0.3">
      <c r="B11" s="531" t="s">
        <v>446</v>
      </c>
      <c r="C11" s="10">
        <v>165</v>
      </c>
      <c r="D11" s="11">
        <v>230623871</v>
      </c>
      <c r="E11" s="3"/>
      <c r="G11" s="4"/>
      <c r="H11" s="21" t="s">
        <v>16</v>
      </c>
      <c r="I11" s="164">
        <f>D17</f>
        <v>15228716</v>
      </c>
      <c r="J11" s="23">
        <f>I11/I18</f>
        <v>3.577614547221801E-2</v>
      </c>
      <c r="K11" s="23">
        <f>I11/I20</f>
        <v>9.2894971609259955E-3</v>
      </c>
      <c r="L11" s="20"/>
    </row>
    <row r="12" spans="2:13" ht="15" customHeight="1" thickBot="1" x14ac:dyDescent="0.3">
      <c r="B12" s="531" t="s">
        <v>447</v>
      </c>
      <c r="C12" s="10">
        <v>136</v>
      </c>
      <c r="D12" s="11">
        <v>9935434</v>
      </c>
      <c r="E12" s="4"/>
      <c r="G12" s="4"/>
      <c r="H12" s="371" t="s">
        <v>17</v>
      </c>
      <c r="I12" s="372"/>
      <c r="J12" s="372"/>
      <c r="K12" s="372"/>
      <c r="L12" s="373"/>
    </row>
    <row r="13" spans="2:13" ht="15" customHeight="1" thickBot="1" x14ac:dyDescent="0.3">
      <c r="B13" s="9" t="s">
        <v>11</v>
      </c>
      <c r="C13" s="11">
        <v>1488</v>
      </c>
      <c r="D13" s="11">
        <v>23543208</v>
      </c>
      <c r="E13" s="4"/>
      <c r="G13" s="4"/>
      <c r="H13" s="531" t="s">
        <v>446</v>
      </c>
      <c r="I13" s="29">
        <v>170044459</v>
      </c>
      <c r="J13" s="23">
        <f>I13/I18</f>
        <v>0.39947788782249338</v>
      </c>
      <c r="K13" s="23">
        <f>I13/I20</f>
        <v>0.1037269011459467</v>
      </c>
      <c r="L13" s="20"/>
    </row>
    <row r="14" spans="2:13" ht="15.75" thickBot="1" x14ac:dyDescent="0.3">
      <c r="B14" s="8" t="s">
        <v>3</v>
      </c>
      <c r="C14" s="7">
        <f>C11+C12+C13</f>
        <v>1789</v>
      </c>
      <c r="D14" s="7">
        <f>D11+D12+D13</f>
        <v>264102513</v>
      </c>
      <c r="E14" s="4"/>
      <c r="G14" s="4"/>
      <c r="H14" s="531" t="s">
        <v>447</v>
      </c>
      <c r="I14" s="29">
        <v>8262367</v>
      </c>
      <c r="J14" s="23">
        <f>I14/I18</f>
        <v>1.9410411471121627E-2</v>
      </c>
      <c r="K14" s="23">
        <f>I14/I20</f>
        <v>5.0400332364874774E-3</v>
      </c>
      <c r="L14" s="20"/>
    </row>
    <row r="15" spans="2:13" ht="21" customHeight="1" x14ac:dyDescent="0.25">
      <c r="B15" s="9" t="s">
        <v>8</v>
      </c>
      <c r="C15" s="10">
        <v>10</v>
      </c>
      <c r="D15" s="11">
        <v>703248</v>
      </c>
      <c r="E15" s="2">
        <f>D15/D19</f>
        <v>3.5318403063957647E-4</v>
      </c>
      <c r="G15" s="4"/>
      <c r="H15" s="9" t="s">
        <v>11</v>
      </c>
      <c r="I15" s="29">
        <v>21892099</v>
      </c>
      <c r="J15" s="23">
        <f>I15/I18</f>
        <v>5.1430134918544569E-2</v>
      </c>
      <c r="K15" s="23">
        <f>I15/I20</f>
        <v>1.3354152215276114E-2</v>
      </c>
      <c r="L15" s="20"/>
    </row>
    <row r="16" spans="2:13" ht="15.75" x14ac:dyDescent="0.25">
      <c r="B16" s="9" t="s">
        <v>9</v>
      </c>
      <c r="C16" s="11">
        <v>10011</v>
      </c>
      <c r="D16" s="11">
        <v>226416206</v>
      </c>
      <c r="E16" s="2">
        <f>D16/D19</f>
        <v>0.11371036709269085</v>
      </c>
      <c r="G16" s="4"/>
      <c r="H16" s="9" t="s">
        <v>9</v>
      </c>
      <c r="I16" s="29">
        <v>209535873</v>
      </c>
      <c r="J16" s="23">
        <f>I16/I18</f>
        <v>0.49225331105368286</v>
      </c>
      <c r="K16" s="23">
        <f>I16/I20</f>
        <v>0.12781661286123203</v>
      </c>
      <c r="L16" s="20"/>
    </row>
    <row r="17" spans="2:14" ht="36" customHeight="1" x14ac:dyDescent="0.25">
      <c r="B17" s="9" t="s">
        <v>4</v>
      </c>
      <c r="C17" s="163">
        <v>2395</v>
      </c>
      <c r="D17" s="163">
        <v>15228716</v>
      </c>
      <c r="E17" s="2">
        <f>D17/D19</f>
        <v>7.6481401985436263E-3</v>
      </c>
      <c r="G17" s="4"/>
      <c r="H17" s="21" t="s">
        <v>29</v>
      </c>
      <c r="I17" s="29">
        <v>703248</v>
      </c>
      <c r="J17" s="23">
        <f>I17/I18</f>
        <v>1.6521092619395075E-3</v>
      </c>
      <c r="K17" s="23">
        <f>I17/I20</f>
        <v>4.2898037493291515E-4</v>
      </c>
      <c r="L17" s="20"/>
    </row>
    <row r="18" spans="2:14" ht="38.25" customHeight="1" x14ac:dyDescent="0.25">
      <c r="B18" s="5" t="s">
        <v>286</v>
      </c>
      <c r="C18" s="6">
        <v>7</v>
      </c>
      <c r="D18" s="7">
        <v>207795</v>
      </c>
      <c r="E18" s="2">
        <f>D18/D19</f>
        <v>1.0435845625831967E-4</v>
      </c>
      <c r="G18" s="4"/>
      <c r="H18" s="12" t="s">
        <v>3</v>
      </c>
      <c r="I18" s="13">
        <f>I11+I13+I14+I15+I16+I17</f>
        <v>425666762</v>
      </c>
      <c r="J18" s="15">
        <v>1</v>
      </c>
      <c r="K18" s="20"/>
      <c r="L18" s="20"/>
    </row>
    <row r="19" spans="2:14" ht="40.5" x14ac:dyDescent="0.25">
      <c r="B19" s="16" t="s">
        <v>5</v>
      </c>
      <c r="C19" s="17">
        <f>C8+C14+C15+C16+C17+C18</f>
        <v>16884</v>
      </c>
      <c r="D19" s="17">
        <f>D8+D14+D15+D16+D17+D18</f>
        <v>1991165905</v>
      </c>
      <c r="E19" s="18">
        <v>1</v>
      </c>
      <c r="G19" s="4"/>
      <c r="H19" s="19" t="s">
        <v>286</v>
      </c>
      <c r="I19" s="13">
        <v>207795</v>
      </c>
      <c r="J19" s="28"/>
      <c r="K19" s="23">
        <f>I19/I20</f>
        <v>1.2675468257170315E-4</v>
      </c>
      <c r="L19" s="20"/>
    </row>
    <row r="20" spans="2:14" ht="38.25" customHeight="1" x14ac:dyDescent="0.25">
      <c r="B20" s="5" t="s">
        <v>6</v>
      </c>
      <c r="C20" s="6">
        <v>394</v>
      </c>
      <c r="D20" s="7">
        <v>54992625</v>
      </c>
      <c r="E20" s="4"/>
      <c r="G20" s="4"/>
      <c r="H20" s="16" t="s">
        <v>18</v>
      </c>
      <c r="I20" s="17">
        <f>I19+I18+I9</f>
        <v>1639347721</v>
      </c>
      <c r="J20" s="20"/>
      <c r="K20" s="15">
        <v>1</v>
      </c>
      <c r="L20" s="24">
        <f>I20/I35</f>
        <v>0.82331046191753665</v>
      </c>
    </row>
    <row r="21" spans="2:14" ht="15.75" customHeight="1" x14ac:dyDescent="0.25">
      <c r="G21" s="364" t="s">
        <v>19</v>
      </c>
      <c r="H21" s="365"/>
      <c r="I21" s="365"/>
      <c r="J21" s="365"/>
      <c r="K21" s="365"/>
      <c r="L21" s="366"/>
    </row>
    <row r="22" spans="2:14" ht="15" customHeight="1" x14ac:dyDescent="0.25">
      <c r="G22" s="20"/>
      <c r="H22" s="367" t="s">
        <v>20</v>
      </c>
      <c r="I22" s="368"/>
      <c r="J22" s="368"/>
      <c r="K22" s="368"/>
      <c r="L22" s="369"/>
    </row>
    <row r="23" spans="2:14" ht="15.75" customHeight="1" x14ac:dyDescent="0.25">
      <c r="G23" s="20"/>
      <c r="H23" s="21" t="s">
        <v>21</v>
      </c>
      <c r="I23" s="29">
        <v>244708849</v>
      </c>
      <c r="J23" s="23">
        <f>I23/I25</f>
        <v>0.90287053116970672</v>
      </c>
      <c r="K23" s="23">
        <f>I23/I34</f>
        <v>0.69555486364513774</v>
      </c>
      <c r="L23" s="20"/>
    </row>
    <row r="24" spans="2:14" ht="15" customHeight="1" x14ac:dyDescent="0.25">
      <c r="G24" s="20"/>
      <c r="H24" s="21" t="s">
        <v>22</v>
      </c>
      <c r="I24" s="29">
        <v>26325414</v>
      </c>
      <c r="J24" s="23">
        <f>I24/I25</f>
        <v>9.7129468830293234E-2</v>
      </c>
      <c r="K24" s="23">
        <f>I24/I34</f>
        <v>7.4826757675492975E-2</v>
      </c>
      <c r="L24" s="20"/>
    </row>
    <row r="25" spans="2:14" ht="15.75" customHeight="1" x14ac:dyDescent="0.25">
      <c r="G25" s="20"/>
      <c r="H25" s="12" t="s">
        <v>3</v>
      </c>
      <c r="I25" s="13">
        <f>I23+I24</f>
        <v>271034263</v>
      </c>
      <c r="J25" s="27">
        <v>1</v>
      </c>
      <c r="K25" s="20"/>
      <c r="L25" s="20"/>
    </row>
    <row r="26" spans="2:14" x14ac:dyDescent="0.25">
      <c r="G26" s="20"/>
      <c r="H26" s="370" t="s">
        <v>23</v>
      </c>
      <c r="I26" s="370"/>
      <c r="J26" s="370"/>
      <c r="K26" s="370"/>
      <c r="L26" s="20"/>
    </row>
    <row r="27" spans="2:14" ht="21" customHeight="1" x14ac:dyDescent="0.25">
      <c r="G27" s="20"/>
      <c r="H27" s="371" t="s">
        <v>24</v>
      </c>
      <c r="I27" s="372"/>
      <c r="J27" s="372"/>
      <c r="K27" s="372"/>
      <c r="L27" s="373"/>
    </row>
    <row r="28" spans="2:14" ht="15" customHeight="1" thickBot="1" x14ac:dyDescent="0.3">
      <c r="G28" s="20"/>
      <c r="H28" s="531" t="s">
        <v>446</v>
      </c>
      <c r="I28" s="29">
        <v>60579412</v>
      </c>
      <c r="J28" s="23">
        <f>I28/I33</f>
        <v>0.74989442515423332</v>
      </c>
      <c r="K28" s="23">
        <f>I28/I34</f>
        <v>0.17218954208461265</v>
      </c>
      <c r="L28" s="20"/>
      <c r="N28" s="128"/>
    </row>
    <row r="29" spans="2:14" ht="15.75" thickBot="1" x14ac:dyDescent="0.3">
      <c r="G29" s="20"/>
      <c r="H29" s="531" t="s">
        <v>447</v>
      </c>
      <c r="I29" s="29">
        <v>1673067</v>
      </c>
      <c r="J29" s="23">
        <f>I29/I33</f>
        <v>2.0710396070029828E-2</v>
      </c>
      <c r="K29" s="23">
        <f>I29/I34</f>
        <v>4.7554875674078291E-3</v>
      </c>
      <c r="L29" s="20"/>
      <c r="N29" s="128"/>
    </row>
    <row r="30" spans="2:14" ht="15" customHeight="1" x14ac:dyDescent="0.25">
      <c r="G30" s="20"/>
      <c r="H30" s="9" t="s">
        <v>11</v>
      </c>
      <c r="I30" s="29">
        <v>1651109</v>
      </c>
      <c r="J30" s="23">
        <f>I30/I33</f>
        <v>2.0438584554468456E-2</v>
      </c>
      <c r="K30" s="23">
        <f>I30/I34</f>
        <v>4.6930746478982448E-3</v>
      </c>
      <c r="L30" s="20"/>
      <c r="N30" s="128"/>
    </row>
    <row r="31" spans="2:14" ht="15.75" customHeight="1" x14ac:dyDescent="0.25">
      <c r="G31" s="20"/>
      <c r="H31" s="9" t="s">
        <v>9</v>
      </c>
      <c r="I31" s="29">
        <v>16880333</v>
      </c>
      <c r="J31" s="23">
        <f>I31/I33</f>
        <v>0.20895659422126836</v>
      </c>
      <c r="K31" s="23">
        <f>I31/I34</f>
        <v>4.7980274379450495E-2</v>
      </c>
      <c r="L31" s="20"/>
      <c r="N31" s="128"/>
    </row>
    <row r="32" spans="2:14" ht="15.75" customHeight="1" x14ac:dyDescent="0.25">
      <c r="G32" s="20"/>
      <c r="H32" s="21" t="s">
        <v>29</v>
      </c>
      <c r="I32" s="22">
        <v>0</v>
      </c>
      <c r="J32" s="23">
        <f>I32/I33</f>
        <v>0</v>
      </c>
      <c r="K32" s="23">
        <f>I32/I34</f>
        <v>0</v>
      </c>
      <c r="L32" s="20"/>
    </row>
    <row r="33" spans="1:22" ht="15.75" customHeight="1" x14ac:dyDescent="0.25">
      <c r="G33" s="20"/>
      <c r="H33" s="12" t="s">
        <v>3</v>
      </c>
      <c r="I33" s="13">
        <f>I28+I29+I30+I31+I32</f>
        <v>80783921</v>
      </c>
      <c r="J33" s="15">
        <v>1</v>
      </c>
      <c r="K33" s="20"/>
      <c r="L33" s="20"/>
    </row>
    <row r="34" spans="1:22" ht="28.5" x14ac:dyDescent="0.25">
      <c r="G34" s="20"/>
      <c r="H34" s="16" t="s">
        <v>25</v>
      </c>
      <c r="I34" s="17">
        <f>I25+I33</f>
        <v>351818184</v>
      </c>
      <c r="J34" s="20"/>
      <c r="K34" s="15">
        <v>1</v>
      </c>
      <c r="L34" s="24">
        <f>I34/I35</f>
        <v>0.17668953808246329</v>
      </c>
    </row>
    <row r="35" spans="1:22" ht="15.75" customHeight="1" x14ac:dyDescent="0.25">
      <c r="G35" s="374" t="s">
        <v>5</v>
      </c>
      <c r="H35" s="375"/>
      <c r="I35" s="30">
        <f>I20+I34</f>
        <v>1991165905</v>
      </c>
      <c r="J35" s="20"/>
      <c r="K35" s="20"/>
      <c r="L35" s="31">
        <v>1</v>
      </c>
    </row>
    <row r="36" spans="1:22" ht="38.25" customHeight="1" x14ac:dyDescent="0.25">
      <c r="G36" s="364" t="s">
        <v>26</v>
      </c>
      <c r="H36" s="366"/>
      <c r="I36" s="14">
        <v>2375471288</v>
      </c>
      <c r="J36" s="361"/>
      <c r="K36" s="362"/>
      <c r="L36" s="363"/>
    </row>
    <row r="37" spans="1:22" ht="38.25" customHeight="1" x14ac:dyDescent="0.25">
      <c r="G37" s="364" t="s">
        <v>27</v>
      </c>
      <c r="H37" s="366"/>
      <c r="I37" s="13">
        <v>54992625</v>
      </c>
      <c r="J37" s="361"/>
      <c r="K37" s="362"/>
      <c r="L37" s="363"/>
    </row>
    <row r="39" spans="1:22" ht="18.75" x14ac:dyDescent="0.3">
      <c r="A39" s="379" t="s">
        <v>292</v>
      </c>
      <c r="B39" s="379"/>
      <c r="C39" s="379"/>
      <c r="D39" s="379"/>
      <c r="E39" s="379"/>
      <c r="F39" s="379"/>
      <c r="G39" s="379"/>
      <c r="H39" s="379"/>
      <c r="I39" s="379"/>
      <c r="J39" s="379"/>
      <c r="K39" s="379"/>
      <c r="L39" s="379"/>
      <c r="M39" s="379"/>
      <c r="N39" s="379"/>
      <c r="O39" s="379"/>
      <c r="P39" s="379"/>
      <c r="Q39" s="379"/>
      <c r="R39" s="379"/>
      <c r="S39" s="379"/>
      <c r="T39" s="379"/>
      <c r="U39" s="379"/>
      <c r="V39" s="379"/>
    </row>
    <row r="40" spans="1:22" ht="20.25" x14ac:dyDescent="0.3">
      <c r="A40" s="382"/>
      <c r="B40" s="383"/>
      <c r="C40" s="352" t="s">
        <v>39</v>
      </c>
      <c r="D40" s="353"/>
      <c r="E40" s="353"/>
      <c r="F40" s="353"/>
      <c r="G40" s="353"/>
      <c r="H40" s="354"/>
      <c r="I40" s="352" t="s">
        <v>135</v>
      </c>
      <c r="J40" s="353"/>
      <c r="K40" s="353"/>
      <c r="L40" s="353"/>
      <c r="M40" s="353"/>
      <c r="N40" s="354"/>
      <c r="O40" s="352" t="s">
        <v>3</v>
      </c>
      <c r="P40" s="353"/>
      <c r="Q40" s="353"/>
      <c r="R40" s="353"/>
      <c r="S40" s="353"/>
      <c r="T40" s="354"/>
      <c r="U40" s="340" t="s">
        <v>431</v>
      </c>
      <c r="V40" s="340" t="s">
        <v>294</v>
      </c>
    </row>
    <row r="41" spans="1:22" x14ac:dyDescent="0.25">
      <c r="A41" s="384"/>
      <c r="B41" s="385"/>
      <c r="C41" s="388" t="s">
        <v>34</v>
      </c>
      <c r="D41" s="389"/>
      <c r="E41" s="390" t="s">
        <v>35</v>
      </c>
      <c r="F41" s="391"/>
      <c r="G41" s="398" t="s">
        <v>3</v>
      </c>
      <c r="H41" s="399"/>
      <c r="I41" s="388" t="s">
        <v>34</v>
      </c>
      <c r="J41" s="389"/>
      <c r="K41" s="390" t="s">
        <v>35</v>
      </c>
      <c r="L41" s="391"/>
      <c r="M41" s="398" t="s">
        <v>3</v>
      </c>
      <c r="N41" s="399"/>
      <c r="O41" s="388" t="s">
        <v>34</v>
      </c>
      <c r="P41" s="389"/>
      <c r="Q41" s="390" t="s">
        <v>35</v>
      </c>
      <c r="R41" s="391"/>
      <c r="S41" s="398" t="s">
        <v>3</v>
      </c>
      <c r="T41" s="399"/>
      <c r="U41" s="343"/>
      <c r="V41" s="343"/>
    </row>
    <row r="42" spans="1:22" ht="34.5" x14ac:dyDescent="0.25">
      <c r="A42" s="386"/>
      <c r="B42" s="387"/>
      <c r="C42" s="311" t="s">
        <v>291</v>
      </c>
      <c r="D42" s="312" t="s">
        <v>40</v>
      </c>
      <c r="E42" s="311" t="s">
        <v>291</v>
      </c>
      <c r="F42" s="313" t="s">
        <v>40</v>
      </c>
      <c r="G42" s="311" t="s">
        <v>291</v>
      </c>
      <c r="H42" s="314" t="s">
        <v>40</v>
      </c>
      <c r="I42" s="311" t="s">
        <v>291</v>
      </c>
      <c r="J42" s="312" t="s">
        <v>40</v>
      </c>
      <c r="K42" s="311" t="s">
        <v>291</v>
      </c>
      <c r="L42" s="313" t="s">
        <v>40</v>
      </c>
      <c r="M42" s="311" t="s">
        <v>291</v>
      </c>
      <c r="N42" s="314" t="s">
        <v>40</v>
      </c>
      <c r="O42" s="311" t="s">
        <v>291</v>
      </c>
      <c r="P42" s="312" t="s">
        <v>40</v>
      </c>
      <c r="Q42" s="311" t="s">
        <v>291</v>
      </c>
      <c r="R42" s="313" t="s">
        <v>40</v>
      </c>
      <c r="S42" s="311" t="s">
        <v>291</v>
      </c>
      <c r="T42" s="314" t="s">
        <v>40</v>
      </c>
      <c r="U42" s="344"/>
      <c r="V42" s="344"/>
    </row>
    <row r="43" spans="1:22" x14ac:dyDescent="0.25">
      <c r="A43" s="396" t="s">
        <v>41</v>
      </c>
      <c r="B43" s="43"/>
      <c r="C43" s="307">
        <v>791</v>
      </c>
      <c r="D43" s="315">
        <v>295025346</v>
      </c>
      <c r="E43" s="307">
        <v>1337</v>
      </c>
      <c r="F43" s="316">
        <v>180022473</v>
      </c>
      <c r="G43" s="307">
        <f>C43+E43</f>
        <v>2128</v>
      </c>
      <c r="H43" s="317">
        <f>D43+F43</f>
        <v>475047819</v>
      </c>
      <c r="I43" s="307">
        <v>5</v>
      </c>
      <c r="J43" s="315">
        <v>19427500</v>
      </c>
      <c r="K43" s="307">
        <v>208</v>
      </c>
      <c r="L43" s="316">
        <v>21950850</v>
      </c>
      <c r="M43" s="307">
        <f>I43+K43</f>
        <v>213</v>
      </c>
      <c r="N43" s="317">
        <f>J43+L43</f>
        <v>41378350</v>
      </c>
      <c r="O43" s="307">
        <f>C43+I43</f>
        <v>796</v>
      </c>
      <c r="P43" s="315">
        <f>D43+J43</f>
        <v>314452846</v>
      </c>
      <c r="Q43" s="307">
        <f>E43+K43</f>
        <v>1545</v>
      </c>
      <c r="R43" s="316">
        <f>F43+L43</f>
        <v>201973323</v>
      </c>
      <c r="S43" s="307">
        <f>O43+Q43</f>
        <v>2341</v>
      </c>
      <c r="T43" s="317">
        <f>P43+R43</f>
        <v>516426169</v>
      </c>
      <c r="U43" s="401">
        <f>S43/S49</f>
        <v>0.16205177903918039</v>
      </c>
      <c r="V43" s="401">
        <f>T43/T49</f>
        <v>0.26138507154284918</v>
      </c>
    </row>
    <row r="44" spans="1:22" ht="15.75" x14ac:dyDescent="0.25">
      <c r="A44" s="397"/>
      <c r="B44" s="42" t="s">
        <v>38</v>
      </c>
      <c r="C44" s="44">
        <f>C43/G43</f>
        <v>0.37171052631578949</v>
      </c>
      <c r="D44" s="318">
        <f>D43/H43</f>
        <v>0.62104347015221217</v>
      </c>
      <c r="E44" s="44">
        <f>E43/G43</f>
        <v>0.62828947368421051</v>
      </c>
      <c r="F44" s="319">
        <f>F43/H43</f>
        <v>0.37895652984778783</v>
      </c>
      <c r="G44" s="45">
        <v>1</v>
      </c>
      <c r="H44" s="320">
        <v>1</v>
      </c>
      <c r="I44" s="44">
        <f>I43/M43</f>
        <v>2.3474178403755867E-2</v>
      </c>
      <c r="J44" s="318">
        <f>J43/N43</f>
        <v>0.46950881318370596</v>
      </c>
      <c r="K44" s="44">
        <f>K43/M43</f>
        <v>0.97652582159624413</v>
      </c>
      <c r="L44" s="319">
        <f>L43/N43</f>
        <v>0.53049118681629404</v>
      </c>
      <c r="M44" s="45">
        <v>1</v>
      </c>
      <c r="N44" s="320">
        <v>1</v>
      </c>
      <c r="O44" s="44">
        <f>O43/S43</f>
        <v>0.34002563007261855</v>
      </c>
      <c r="P44" s="318">
        <f>P43/T43</f>
        <v>0.60890184284987303</v>
      </c>
      <c r="Q44" s="44">
        <f>Q43/S43</f>
        <v>0.65997436992738145</v>
      </c>
      <c r="R44" s="319">
        <f>R43/T43</f>
        <v>0.39109815715012691</v>
      </c>
      <c r="S44" s="45">
        <v>1</v>
      </c>
      <c r="T44" s="320">
        <v>1</v>
      </c>
      <c r="U44" s="402"/>
      <c r="V44" s="402"/>
    </row>
    <row r="45" spans="1:22" x14ac:dyDescent="0.25">
      <c r="A45" s="394" t="s">
        <v>42</v>
      </c>
      <c r="B45" s="43"/>
      <c r="C45" s="307">
        <v>2853</v>
      </c>
      <c r="D45" s="315">
        <v>354895326</v>
      </c>
      <c r="E45" s="307">
        <v>2606</v>
      </c>
      <c r="F45" s="316">
        <v>112511766</v>
      </c>
      <c r="G45" s="307">
        <f>C45+E45</f>
        <v>5459</v>
      </c>
      <c r="H45" s="317">
        <f>D45+F45</f>
        <v>467407092</v>
      </c>
      <c r="I45" s="307">
        <v>152</v>
      </c>
      <c r="J45" s="315">
        <v>146455911</v>
      </c>
      <c r="K45" s="307">
        <v>380</v>
      </c>
      <c r="L45" s="316">
        <v>61472751</v>
      </c>
      <c r="M45" s="307">
        <f>I45+K45</f>
        <v>532</v>
      </c>
      <c r="N45" s="317">
        <f>J45+L45</f>
        <v>207928662</v>
      </c>
      <c r="O45" s="307">
        <f>C45+I45</f>
        <v>3005</v>
      </c>
      <c r="P45" s="315">
        <f>D45+J45</f>
        <v>501351237</v>
      </c>
      <c r="Q45" s="307">
        <f>E45+K45</f>
        <v>2986</v>
      </c>
      <c r="R45" s="316">
        <f>F45+L45</f>
        <v>173984517</v>
      </c>
      <c r="S45" s="307">
        <f>O45+Q45</f>
        <v>5991</v>
      </c>
      <c r="T45" s="317">
        <f>P45+R45</f>
        <v>675335754</v>
      </c>
      <c r="U45" s="403">
        <f>S45/S49</f>
        <v>0.41471687664405371</v>
      </c>
      <c r="V45" s="403">
        <f>T45/T49</f>
        <v>0.34181591671961531</v>
      </c>
    </row>
    <row r="46" spans="1:22" ht="15.75" x14ac:dyDescent="0.25">
      <c r="A46" s="395"/>
      <c r="B46" s="42" t="s">
        <v>38</v>
      </c>
      <c r="C46" s="44">
        <f>C45/G45</f>
        <v>0.52262319106063382</v>
      </c>
      <c r="D46" s="318">
        <f>D45/H45</f>
        <v>0.75928528273165352</v>
      </c>
      <c r="E46" s="44">
        <f>E45/G45</f>
        <v>0.47737680893936618</v>
      </c>
      <c r="F46" s="319">
        <f>F45/H45</f>
        <v>0.24071471726834645</v>
      </c>
      <c r="G46" s="45">
        <v>1</v>
      </c>
      <c r="H46" s="320">
        <v>1</v>
      </c>
      <c r="I46" s="44">
        <f>I45/M45</f>
        <v>0.2857142857142857</v>
      </c>
      <c r="J46" s="318">
        <f>J45/N45</f>
        <v>0.70435653070282345</v>
      </c>
      <c r="K46" s="44">
        <f>K45/M45</f>
        <v>0.7142857142857143</v>
      </c>
      <c r="L46" s="319">
        <f>L45/N45</f>
        <v>0.29564346929717655</v>
      </c>
      <c r="M46" s="45">
        <v>1</v>
      </c>
      <c r="N46" s="320">
        <v>1</v>
      </c>
      <c r="O46" s="44">
        <f>O45/S45</f>
        <v>0.50158571190118506</v>
      </c>
      <c r="P46" s="318">
        <f>P45/T45</f>
        <v>0.74237330695214454</v>
      </c>
      <c r="Q46" s="44">
        <f>Q45/S45</f>
        <v>0.49841428809881488</v>
      </c>
      <c r="R46" s="319">
        <f>R45/T45</f>
        <v>0.2576266930478554</v>
      </c>
      <c r="S46" s="45">
        <v>1</v>
      </c>
      <c r="T46" s="320">
        <v>1</v>
      </c>
      <c r="U46" s="404"/>
      <c r="V46" s="404"/>
    </row>
    <row r="47" spans="1:22" x14ac:dyDescent="0.25">
      <c r="A47" s="392" t="s">
        <v>50</v>
      </c>
      <c r="B47" s="43"/>
      <c r="C47" s="307">
        <v>3383</v>
      </c>
      <c r="D47" s="315">
        <v>456154694</v>
      </c>
      <c r="E47" s="307">
        <v>2302</v>
      </c>
      <c r="F47" s="316">
        <v>225301605</v>
      </c>
      <c r="G47" s="307">
        <f>C47+E47</f>
        <v>5685</v>
      </c>
      <c r="H47" s="317">
        <f>D47+F47</f>
        <v>681456299</v>
      </c>
      <c r="I47" s="307">
        <v>96</v>
      </c>
      <c r="J47" s="315">
        <v>26464865</v>
      </c>
      <c r="K47" s="307">
        <v>333</v>
      </c>
      <c r="L47" s="316">
        <v>76046307</v>
      </c>
      <c r="M47" s="307">
        <f>I47+K47</f>
        <v>429</v>
      </c>
      <c r="N47" s="317">
        <f>J47+L47</f>
        <v>102511172</v>
      </c>
      <c r="O47" s="307">
        <f>C47+I47</f>
        <v>3479</v>
      </c>
      <c r="P47" s="315">
        <f>D47+J47</f>
        <v>482619559</v>
      </c>
      <c r="Q47" s="307">
        <f>E47+K47</f>
        <v>2635</v>
      </c>
      <c r="R47" s="316">
        <f>F47+L47</f>
        <v>301347912</v>
      </c>
      <c r="S47" s="307">
        <f>O47+Q47</f>
        <v>6114</v>
      </c>
      <c r="T47" s="317">
        <f>P47+R47</f>
        <v>783967471</v>
      </c>
      <c r="U47" s="405">
        <f>S47/S49</f>
        <v>0.4232313443167659</v>
      </c>
      <c r="V47" s="405">
        <f>T47/T49</f>
        <v>0.39679901173753557</v>
      </c>
    </row>
    <row r="48" spans="1:22" ht="15.75" x14ac:dyDescent="0.25">
      <c r="A48" s="393"/>
      <c r="B48" s="42" t="s">
        <v>38</v>
      </c>
      <c r="C48" s="44">
        <f>C47/G47</f>
        <v>0.59507475813544419</v>
      </c>
      <c r="D48" s="318">
        <f>D47/H47</f>
        <v>0.66938216679394136</v>
      </c>
      <c r="E48" s="44">
        <f>E47/G47</f>
        <v>0.40492524186455586</v>
      </c>
      <c r="F48" s="319">
        <f>F47/H47</f>
        <v>0.33061783320605859</v>
      </c>
      <c r="G48" s="45">
        <v>1</v>
      </c>
      <c r="H48" s="320">
        <v>1</v>
      </c>
      <c r="I48" s="44">
        <f>I47/M47</f>
        <v>0.22377622377622378</v>
      </c>
      <c r="J48" s="318">
        <f>J47/N47</f>
        <v>0.2581656660797908</v>
      </c>
      <c r="K48" s="44">
        <f>K47/M47</f>
        <v>0.77622377622377625</v>
      </c>
      <c r="L48" s="319">
        <f>L47/N47</f>
        <v>0.74183433392020925</v>
      </c>
      <c r="M48" s="45">
        <v>1</v>
      </c>
      <c r="N48" s="320">
        <v>1</v>
      </c>
      <c r="O48" s="44">
        <f>O47/S47</f>
        <v>0.56902191691200521</v>
      </c>
      <c r="P48" s="318">
        <f>P47/T47</f>
        <v>0.61561171458349961</v>
      </c>
      <c r="Q48" s="44">
        <f>Q47/S47</f>
        <v>0.43097808308799479</v>
      </c>
      <c r="R48" s="319">
        <f>R47/T47</f>
        <v>0.38438828541650039</v>
      </c>
      <c r="S48" s="45">
        <v>1</v>
      </c>
      <c r="T48" s="320">
        <v>1</v>
      </c>
      <c r="U48" s="406"/>
      <c r="V48" s="406"/>
    </row>
    <row r="49" spans="1:28" x14ac:dyDescent="0.25">
      <c r="A49" s="380" t="s">
        <v>3</v>
      </c>
      <c r="B49" s="43"/>
      <c r="C49" s="306">
        <f>C43+C45+C47</f>
        <v>7027</v>
      </c>
      <c r="D49" s="321">
        <f>D43+D45+D47</f>
        <v>1106075366</v>
      </c>
      <c r="E49" s="306">
        <f>E43+E45+E47</f>
        <v>6245</v>
      </c>
      <c r="F49" s="322">
        <f>F43+F45+F47</f>
        <v>517835844</v>
      </c>
      <c r="G49" s="306">
        <f>C49+E49</f>
        <v>13272</v>
      </c>
      <c r="H49" s="323">
        <f>H43+H45+H47</f>
        <v>1623911210</v>
      </c>
      <c r="I49" s="306">
        <f t="shared" ref="I49:N49" si="0">I43+I45+I47</f>
        <v>253</v>
      </c>
      <c r="J49" s="321">
        <f t="shared" si="0"/>
        <v>192348276</v>
      </c>
      <c r="K49" s="306">
        <f t="shared" si="0"/>
        <v>921</v>
      </c>
      <c r="L49" s="322">
        <f t="shared" si="0"/>
        <v>159469908</v>
      </c>
      <c r="M49" s="306">
        <f t="shared" si="0"/>
        <v>1174</v>
      </c>
      <c r="N49" s="323">
        <f t="shared" si="0"/>
        <v>351818184</v>
      </c>
      <c r="O49" s="306">
        <f>O43+O45+O47</f>
        <v>7280</v>
      </c>
      <c r="P49" s="321">
        <f>P43+P45+P47</f>
        <v>1298423642</v>
      </c>
      <c r="Q49" s="306">
        <f>Q43+Q45+Q47</f>
        <v>7166</v>
      </c>
      <c r="R49" s="322">
        <f>R43+R45+R47</f>
        <v>677305752</v>
      </c>
      <c r="S49" s="306">
        <f>O49+Q49</f>
        <v>14446</v>
      </c>
      <c r="T49" s="323">
        <f>P49+R49</f>
        <v>1975729394</v>
      </c>
      <c r="U49" s="335">
        <v>1</v>
      </c>
      <c r="V49" s="335">
        <v>1</v>
      </c>
    </row>
    <row r="50" spans="1:28" ht="15.75" x14ac:dyDescent="0.25">
      <c r="A50" s="381"/>
      <c r="B50" s="42" t="s">
        <v>38</v>
      </c>
      <c r="C50" s="46">
        <f>C49/G49</f>
        <v>0.52946051838456898</v>
      </c>
      <c r="D50" s="324">
        <f>D49/H49</f>
        <v>0.68111812960512785</v>
      </c>
      <c r="E50" s="46">
        <f>E49/G49</f>
        <v>0.47053948161543097</v>
      </c>
      <c r="F50" s="325">
        <f>F49/H49</f>
        <v>0.31888187039487215</v>
      </c>
      <c r="G50" s="47">
        <v>1</v>
      </c>
      <c r="H50" s="326">
        <v>1</v>
      </c>
      <c r="I50" s="46">
        <f>I49/M49</f>
        <v>0.21550255536626917</v>
      </c>
      <c r="J50" s="324">
        <f>J49/N49</f>
        <v>0.54672636250092177</v>
      </c>
      <c r="K50" s="46">
        <f>K49/M49</f>
        <v>0.78449744463373083</v>
      </c>
      <c r="L50" s="325">
        <f>L49/N49</f>
        <v>0.45327363749907823</v>
      </c>
      <c r="M50" s="47">
        <v>1</v>
      </c>
      <c r="N50" s="326">
        <v>1</v>
      </c>
      <c r="O50" s="46">
        <f>O49/S49</f>
        <v>0.5039457289215008</v>
      </c>
      <c r="P50" s="324">
        <f>P49/T49</f>
        <v>0.65718698418068888</v>
      </c>
      <c r="Q50" s="46">
        <f>Q49/S49</f>
        <v>0.49605427107849925</v>
      </c>
      <c r="R50" s="325">
        <f>R49/T49</f>
        <v>0.34281301581931112</v>
      </c>
      <c r="S50" s="47">
        <v>1</v>
      </c>
      <c r="T50" s="326">
        <v>1</v>
      </c>
      <c r="U50" s="336"/>
      <c r="V50" s="336"/>
    </row>
    <row r="53" spans="1:28" ht="20.25" x14ac:dyDescent="0.3">
      <c r="A53" s="348"/>
      <c r="B53" s="348"/>
      <c r="C53" s="349" t="s">
        <v>41</v>
      </c>
      <c r="D53" s="349"/>
      <c r="E53" s="349"/>
      <c r="F53" s="349"/>
      <c r="G53" s="349"/>
      <c r="H53" s="349"/>
      <c r="I53" s="350" t="s">
        <v>42</v>
      </c>
      <c r="J53" s="350"/>
      <c r="K53" s="350"/>
      <c r="L53" s="350"/>
      <c r="M53" s="350"/>
      <c r="N53" s="350"/>
      <c r="O53" s="351" t="s">
        <v>50</v>
      </c>
      <c r="P53" s="351"/>
      <c r="Q53" s="351"/>
      <c r="R53" s="351"/>
      <c r="S53" s="351"/>
      <c r="T53" s="351"/>
      <c r="U53" s="352" t="s">
        <v>3</v>
      </c>
      <c r="V53" s="353"/>
      <c r="W53" s="353"/>
      <c r="X53" s="353"/>
      <c r="Y53" s="353"/>
      <c r="Z53" s="354"/>
      <c r="AA53" s="340" t="s">
        <v>293</v>
      </c>
      <c r="AB53" s="340" t="s">
        <v>294</v>
      </c>
    </row>
    <row r="54" spans="1:28" x14ac:dyDescent="0.25">
      <c r="A54" s="348"/>
      <c r="B54" s="348"/>
      <c r="C54" s="345" t="s">
        <v>34</v>
      </c>
      <c r="D54" s="345"/>
      <c r="E54" s="346" t="s">
        <v>35</v>
      </c>
      <c r="F54" s="346"/>
      <c r="G54" s="347" t="s">
        <v>3</v>
      </c>
      <c r="H54" s="347"/>
      <c r="I54" s="345" t="s">
        <v>34</v>
      </c>
      <c r="J54" s="345"/>
      <c r="K54" s="346" t="s">
        <v>35</v>
      </c>
      <c r="L54" s="346"/>
      <c r="M54" s="347" t="s">
        <v>3</v>
      </c>
      <c r="N54" s="347"/>
      <c r="O54" s="345" t="s">
        <v>34</v>
      </c>
      <c r="P54" s="345"/>
      <c r="Q54" s="346" t="s">
        <v>35</v>
      </c>
      <c r="R54" s="346"/>
      <c r="S54" s="347" t="s">
        <v>3</v>
      </c>
      <c r="T54" s="347"/>
      <c r="U54" s="345" t="s">
        <v>34</v>
      </c>
      <c r="V54" s="345"/>
      <c r="W54" s="346" t="s">
        <v>35</v>
      </c>
      <c r="X54" s="346"/>
      <c r="Y54" s="347" t="s">
        <v>3</v>
      </c>
      <c r="Z54" s="347"/>
      <c r="AA54" s="341"/>
      <c r="AB54" s="343"/>
    </row>
    <row r="55" spans="1:28" ht="34.5" x14ac:dyDescent="0.25">
      <c r="A55" s="348"/>
      <c r="B55" s="348"/>
      <c r="C55" s="311" t="s">
        <v>134</v>
      </c>
      <c r="D55" s="312" t="s">
        <v>40</v>
      </c>
      <c r="E55" s="311" t="s">
        <v>134</v>
      </c>
      <c r="F55" s="313" t="s">
        <v>40</v>
      </c>
      <c r="G55" s="311" t="s">
        <v>134</v>
      </c>
      <c r="H55" s="314" t="s">
        <v>40</v>
      </c>
      <c r="I55" s="311" t="s">
        <v>134</v>
      </c>
      <c r="J55" s="312" t="s">
        <v>40</v>
      </c>
      <c r="K55" s="311" t="s">
        <v>134</v>
      </c>
      <c r="L55" s="313" t="s">
        <v>40</v>
      </c>
      <c r="M55" s="311" t="s">
        <v>134</v>
      </c>
      <c r="N55" s="314" t="s">
        <v>40</v>
      </c>
      <c r="O55" s="311" t="s">
        <v>134</v>
      </c>
      <c r="P55" s="312" t="s">
        <v>40</v>
      </c>
      <c r="Q55" s="311" t="s">
        <v>134</v>
      </c>
      <c r="R55" s="313" t="s">
        <v>40</v>
      </c>
      <c r="S55" s="311" t="s">
        <v>134</v>
      </c>
      <c r="T55" s="314" t="s">
        <v>40</v>
      </c>
      <c r="U55" s="311" t="s">
        <v>134</v>
      </c>
      <c r="V55" s="312" t="s">
        <v>40</v>
      </c>
      <c r="W55" s="311" t="s">
        <v>134</v>
      </c>
      <c r="X55" s="313" t="s">
        <v>40</v>
      </c>
      <c r="Y55" s="311" t="s">
        <v>134</v>
      </c>
      <c r="Z55" s="314" t="s">
        <v>40</v>
      </c>
      <c r="AA55" s="342"/>
      <c r="AB55" s="344"/>
    </row>
    <row r="56" spans="1:28" ht="20.25" customHeight="1" x14ac:dyDescent="0.25">
      <c r="A56" s="337" t="s">
        <v>433</v>
      </c>
      <c r="B56" s="43"/>
      <c r="C56" s="307">
        <v>13</v>
      </c>
      <c r="D56" s="315">
        <v>138073425</v>
      </c>
      <c r="E56" s="307">
        <v>4</v>
      </c>
      <c r="F56" s="316">
        <v>28624409</v>
      </c>
      <c r="G56" s="307">
        <f>C56+E56</f>
        <v>17</v>
      </c>
      <c r="H56" s="317">
        <f>D56+F56</f>
        <v>166697834</v>
      </c>
      <c r="I56" s="307">
        <v>349</v>
      </c>
      <c r="J56" s="315">
        <v>431070787</v>
      </c>
      <c r="K56" s="307">
        <v>148</v>
      </c>
      <c r="L56" s="316">
        <v>106503854</v>
      </c>
      <c r="M56" s="307">
        <f>I56+K56</f>
        <v>497</v>
      </c>
      <c r="N56" s="317">
        <f>J56+L56</f>
        <v>537574641</v>
      </c>
      <c r="O56" s="307">
        <v>178</v>
      </c>
      <c r="P56" s="315">
        <v>251990371</v>
      </c>
      <c r="Q56" s="307">
        <v>72</v>
      </c>
      <c r="R56" s="316">
        <v>170626045</v>
      </c>
      <c r="S56" s="307">
        <f>O56+Q56</f>
        <v>250</v>
      </c>
      <c r="T56" s="317">
        <f>P56+R56</f>
        <v>422616416</v>
      </c>
      <c r="U56" s="307">
        <f t="shared" ref="U56:V56" si="1">C56+I56+O56</f>
        <v>540</v>
      </c>
      <c r="V56" s="315">
        <f t="shared" si="1"/>
        <v>821134583</v>
      </c>
      <c r="W56" s="307">
        <f>E56+K56+Q56</f>
        <v>224</v>
      </c>
      <c r="X56" s="316">
        <f>F56+L56+R56</f>
        <v>305754308</v>
      </c>
      <c r="Y56" s="307">
        <f>G56+M56+S56</f>
        <v>764</v>
      </c>
      <c r="Z56" s="317">
        <f>H56+N56+T56</f>
        <v>1126888891</v>
      </c>
      <c r="AA56" s="339">
        <f>Y56/Y60</f>
        <v>0.28592814371257486</v>
      </c>
      <c r="AB56" s="335">
        <f>Z56/Z60</f>
        <v>0.75909953059466906</v>
      </c>
    </row>
    <row r="57" spans="1:28" ht="19.5" customHeight="1" x14ac:dyDescent="0.25">
      <c r="A57" s="338"/>
      <c r="B57" s="42" t="s">
        <v>38</v>
      </c>
      <c r="C57" s="44">
        <f>C56/G56</f>
        <v>0.76470588235294112</v>
      </c>
      <c r="D57" s="318">
        <f>D56/H56</f>
        <v>0.82828565726894809</v>
      </c>
      <c r="E57" s="44">
        <f>E56/G56</f>
        <v>0.23529411764705882</v>
      </c>
      <c r="F57" s="319">
        <f>F56/H56</f>
        <v>0.17171434273105193</v>
      </c>
      <c r="G57" s="45">
        <v>1</v>
      </c>
      <c r="H57" s="320">
        <v>1</v>
      </c>
      <c r="I57" s="44">
        <f>I56/M56</f>
        <v>0.70221327967806846</v>
      </c>
      <c r="J57" s="318">
        <f>J56/N56</f>
        <v>0.80188080709707432</v>
      </c>
      <c r="K57" s="44">
        <f>K56/M56</f>
        <v>0.2977867203219316</v>
      </c>
      <c r="L57" s="319">
        <f>L56/N56</f>
        <v>0.19811919290292565</v>
      </c>
      <c r="M57" s="45">
        <v>1</v>
      </c>
      <c r="N57" s="320">
        <v>1</v>
      </c>
      <c r="O57" s="44">
        <f>O56/S56</f>
        <v>0.71199999999999997</v>
      </c>
      <c r="P57" s="318">
        <f>P56/T56</f>
        <v>0.59626261891350663</v>
      </c>
      <c r="Q57" s="44">
        <f>Q56/S56</f>
        <v>0.28799999999999998</v>
      </c>
      <c r="R57" s="319">
        <f>R56/T56</f>
        <v>0.40373738108649332</v>
      </c>
      <c r="S57" s="45">
        <v>1</v>
      </c>
      <c r="T57" s="320">
        <v>1</v>
      </c>
      <c r="U57" s="44">
        <f>U56/Y56</f>
        <v>0.70680628272251311</v>
      </c>
      <c r="V57" s="318">
        <f>V56/Z56</f>
        <v>0.72867395318035844</v>
      </c>
      <c r="W57" s="44">
        <f>W56/Y56</f>
        <v>0.29319371727748689</v>
      </c>
      <c r="X57" s="319">
        <f>X56/Z56</f>
        <v>0.27132604681964162</v>
      </c>
      <c r="Y57" s="45">
        <v>1</v>
      </c>
      <c r="Z57" s="320">
        <v>1</v>
      </c>
      <c r="AA57" s="339"/>
      <c r="AB57" s="336"/>
    </row>
    <row r="58" spans="1:28" ht="19.5" customHeight="1" x14ac:dyDescent="0.25">
      <c r="A58" s="337" t="s">
        <v>434</v>
      </c>
      <c r="B58" s="43"/>
      <c r="C58" s="307">
        <v>205</v>
      </c>
      <c r="D58" s="315">
        <v>148227251</v>
      </c>
      <c r="E58" s="307">
        <v>226</v>
      </c>
      <c r="F58" s="316">
        <v>112184710</v>
      </c>
      <c r="G58" s="307">
        <f>C58+E58</f>
        <v>431</v>
      </c>
      <c r="H58" s="317">
        <f>D58+F58</f>
        <v>260411961</v>
      </c>
      <c r="I58" s="307">
        <v>569</v>
      </c>
      <c r="J58" s="315">
        <v>34965580</v>
      </c>
      <c r="K58" s="307">
        <v>438</v>
      </c>
      <c r="L58" s="316">
        <v>28558532</v>
      </c>
      <c r="M58" s="307">
        <f>I58+K58</f>
        <v>1007</v>
      </c>
      <c r="N58" s="317">
        <f>J58+L58</f>
        <v>63524112</v>
      </c>
      <c r="O58" s="307">
        <v>304</v>
      </c>
      <c r="P58" s="315">
        <v>22288403</v>
      </c>
      <c r="Q58" s="307">
        <v>166</v>
      </c>
      <c r="R58" s="316">
        <v>11394060</v>
      </c>
      <c r="S58" s="307">
        <f>O58+Q58</f>
        <v>470</v>
      </c>
      <c r="T58" s="317">
        <f>P58+R58</f>
        <v>33682463</v>
      </c>
      <c r="U58" s="307">
        <f t="shared" ref="U58:V58" si="2">C58+I58+O58</f>
        <v>1078</v>
      </c>
      <c r="V58" s="315">
        <f t="shared" si="2"/>
        <v>205481234</v>
      </c>
      <c r="W58" s="307">
        <f>E58+K58+Q58</f>
        <v>830</v>
      </c>
      <c r="X58" s="316">
        <f>F58+L58+R58</f>
        <v>152137302</v>
      </c>
      <c r="Y58" s="327">
        <f>G58+M58+S58</f>
        <v>1908</v>
      </c>
      <c r="Z58" s="317">
        <f>H58+N58+T58</f>
        <v>357618536</v>
      </c>
      <c r="AA58" s="339">
        <f>Y58/Y60</f>
        <v>0.7140718562874252</v>
      </c>
      <c r="AB58" s="335">
        <f>Z58/Z60</f>
        <v>0.24090046940533091</v>
      </c>
    </row>
    <row r="59" spans="1:28" ht="20.25" customHeight="1" x14ac:dyDescent="0.25">
      <c r="A59" s="338"/>
      <c r="B59" s="42" t="s">
        <v>38</v>
      </c>
      <c r="C59" s="44">
        <f>C58/G58</f>
        <v>0.47563805104408352</v>
      </c>
      <c r="D59" s="318">
        <f>D58/H58</f>
        <v>0.56920292920032189</v>
      </c>
      <c r="E59" s="44">
        <f>E58/G58</f>
        <v>0.52436194895591648</v>
      </c>
      <c r="F59" s="319">
        <f>F58/H58</f>
        <v>0.43079707079967805</v>
      </c>
      <c r="G59" s="45">
        <v>1</v>
      </c>
      <c r="H59" s="320">
        <v>1</v>
      </c>
      <c r="I59" s="44">
        <f>I58/M58</f>
        <v>0.56504468718967227</v>
      </c>
      <c r="J59" s="318">
        <f>J58/N58</f>
        <v>0.5504300477273889</v>
      </c>
      <c r="K59" s="44">
        <f>K58/M58</f>
        <v>0.43495531281032773</v>
      </c>
      <c r="L59" s="319">
        <f>L58/N58</f>
        <v>0.4495699522726111</v>
      </c>
      <c r="M59" s="45">
        <v>1</v>
      </c>
      <c r="N59" s="320">
        <v>1</v>
      </c>
      <c r="O59" s="44">
        <f>O58/S58</f>
        <v>0.64680851063829792</v>
      </c>
      <c r="P59" s="318">
        <f>P58/T58</f>
        <v>0.66172129395644252</v>
      </c>
      <c r="Q59" s="44">
        <f>Q58/S58</f>
        <v>0.35319148936170214</v>
      </c>
      <c r="R59" s="319">
        <f>R58/T58</f>
        <v>0.33827870604355742</v>
      </c>
      <c r="S59" s="45">
        <v>1</v>
      </c>
      <c r="T59" s="320">
        <v>1</v>
      </c>
      <c r="U59" s="44">
        <f>U58/Y58</f>
        <v>0.56498951781970652</v>
      </c>
      <c r="V59" s="318">
        <f>V58/Z58</f>
        <v>0.57458216874977641</v>
      </c>
      <c r="W59" s="44">
        <f>W58/Y58</f>
        <v>0.43501048218029348</v>
      </c>
      <c r="X59" s="319">
        <f>X58/Z58</f>
        <v>0.42541783125022359</v>
      </c>
      <c r="Y59" s="45">
        <v>1</v>
      </c>
      <c r="Z59" s="320">
        <v>1</v>
      </c>
      <c r="AA59" s="339"/>
      <c r="AB59" s="336"/>
    </row>
    <row r="60" spans="1:28" x14ac:dyDescent="0.25">
      <c r="A60" s="333" t="s">
        <v>3</v>
      </c>
      <c r="B60" s="43"/>
      <c r="C60" s="306">
        <f t="shared" ref="C60:Z60" si="3">C56+C58</f>
        <v>218</v>
      </c>
      <c r="D60" s="321">
        <f t="shared" si="3"/>
        <v>286300676</v>
      </c>
      <c r="E60" s="306">
        <f t="shared" si="3"/>
        <v>230</v>
      </c>
      <c r="F60" s="322">
        <f t="shared" si="3"/>
        <v>140809119</v>
      </c>
      <c r="G60" s="306">
        <f t="shared" si="3"/>
        <v>448</v>
      </c>
      <c r="H60" s="323">
        <f t="shared" si="3"/>
        <v>427109795</v>
      </c>
      <c r="I60" s="306">
        <f t="shared" si="3"/>
        <v>918</v>
      </c>
      <c r="J60" s="321">
        <f t="shared" si="3"/>
        <v>466036367</v>
      </c>
      <c r="K60" s="306">
        <f t="shared" si="3"/>
        <v>586</v>
      </c>
      <c r="L60" s="322">
        <f t="shared" si="3"/>
        <v>135062386</v>
      </c>
      <c r="M60" s="306">
        <f t="shared" si="3"/>
        <v>1504</v>
      </c>
      <c r="N60" s="323">
        <f t="shared" si="3"/>
        <v>601098753</v>
      </c>
      <c r="O60" s="306">
        <f t="shared" si="3"/>
        <v>482</v>
      </c>
      <c r="P60" s="321">
        <f t="shared" si="3"/>
        <v>274278774</v>
      </c>
      <c r="Q60" s="306">
        <f t="shared" si="3"/>
        <v>238</v>
      </c>
      <c r="R60" s="322">
        <f t="shared" si="3"/>
        <v>182020105</v>
      </c>
      <c r="S60" s="306">
        <f t="shared" si="3"/>
        <v>720</v>
      </c>
      <c r="T60" s="323">
        <f t="shared" si="3"/>
        <v>456298879</v>
      </c>
      <c r="U60" s="306">
        <f t="shared" si="3"/>
        <v>1618</v>
      </c>
      <c r="V60" s="321">
        <f t="shared" si="3"/>
        <v>1026615817</v>
      </c>
      <c r="W60" s="306">
        <f t="shared" si="3"/>
        <v>1054</v>
      </c>
      <c r="X60" s="322">
        <f t="shared" si="3"/>
        <v>457891610</v>
      </c>
      <c r="Y60" s="306">
        <f t="shared" si="3"/>
        <v>2672</v>
      </c>
      <c r="Z60" s="323">
        <f t="shared" si="3"/>
        <v>1484507427</v>
      </c>
      <c r="AA60" s="334">
        <v>1</v>
      </c>
      <c r="AB60" s="335">
        <v>1</v>
      </c>
    </row>
    <row r="61" spans="1:28" ht="15.75" x14ac:dyDescent="0.25">
      <c r="A61" s="333"/>
      <c r="B61" s="42" t="s">
        <v>38</v>
      </c>
      <c r="C61" s="46">
        <f>C60/G60</f>
        <v>0.48660714285714285</v>
      </c>
      <c r="D61" s="324">
        <f>D60/H60</f>
        <v>0.67032102600222498</v>
      </c>
      <c r="E61" s="46">
        <f>E60/G60</f>
        <v>0.5133928571428571</v>
      </c>
      <c r="F61" s="325">
        <f>F60/H60</f>
        <v>0.32967897399777496</v>
      </c>
      <c r="G61" s="47">
        <v>1</v>
      </c>
      <c r="H61" s="326">
        <v>1</v>
      </c>
      <c r="I61" s="46">
        <f>I60/M60</f>
        <v>0.6103723404255319</v>
      </c>
      <c r="J61" s="324">
        <f>J60/N60</f>
        <v>0.77530749261095211</v>
      </c>
      <c r="K61" s="46">
        <f>K60/M60</f>
        <v>0.3896276595744681</v>
      </c>
      <c r="L61" s="325">
        <f>L60/N60</f>
        <v>0.22469250738904795</v>
      </c>
      <c r="M61" s="47">
        <v>1</v>
      </c>
      <c r="N61" s="326">
        <v>1</v>
      </c>
      <c r="O61" s="46">
        <f>O60/S60</f>
        <v>0.6694444444444444</v>
      </c>
      <c r="P61" s="324">
        <f>P60/T60</f>
        <v>0.60109456021696694</v>
      </c>
      <c r="Q61" s="46">
        <f>Q60/S60</f>
        <v>0.33055555555555555</v>
      </c>
      <c r="R61" s="325">
        <f>R60/T60</f>
        <v>0.39890543978303311</v>
      </c>
      <c r="S61" s="47">
        <v>1</v>
      </c>
      <c r="T61" s="326">
        <v>1</v>
      </c>
      <c r="U61" s="46">
        <f>U60/Y60</f>
        <v>0.60553892215568861</v>
      </c>
      <c r="V61" s="324">
        <f>V60/Z60</f>
        <v>0.69155316997952609</v>
      </c>
      <c r="W61" s="46">
        <f>W60/Y60</f>
        <v>0.39446107784431139</v>
      </c>
      <c r="X61" s="325">
        <f>X60/Z60</f>
        <v>0.30844683002047385</v>
      </c>
      <c r="Y61" s="47">
        <v>1</v>
      </c>
      <c r="Z61" s="326">
        <v>1</v>
      </c>
      <c r="AA61" s="334"/>
      <c r="AB61" s="336"/>
    </row>
    <row r="63" spans="1:28" ht="39.75" customHeight="1" x14ac:dyDescent="0.25">
      <c r="A63" s="400" t="s">
        <v>432</v>
      </c>
      <c r="B63" s="400"/>
      <c r="C63" s="400"/>
      <c r="D63" s="400"/>
      <c r="E63" s="400"/>
    </row>
    <row r="64" spans="1:28" ht="63" x14ac:dyDescent="0.25">
      <c r="A64" s="38"/>
      <c r="B64" s="328" t="s">
        <v>139</v>
      </c>
      <c r="C64" s="329" t="s">
        <v>330</v>
      </c>
      <c r="D64" s="329" t="s">
        <v>228</v>
      </c>
      <c r="E64" s="308" t="s">
        <v>10</v>
      </c>
    </row>
    <row r="65" spans="1:5" ht="31.5" x14ac:dyDescent="0.25">
      <c r="A65" s="310" t="s">
        <v>39</v>
      </c>
      <c r="B65" s="330">
        <v>631</v>
      </c>
      <c r="C65" s="330">
        <v>2359</v>
      </c>
      <c r="D65" s="330">
        <v>192</v>
      </c>
      <c r="E65" s="331">
        <f>I7</f>
        <v>882180042</v>
      </c>
    </row>
    <row r="66" spans="1:5" ht="31.5" x14ac:dyDescent="0.25">
      <c r="A66" s="310" t="s">
        <v>135</v>
      </c>
      <c r="B66" s="330">
        <v>133</v>
      </c>
      <c r="C66" s="330">
        <v>635</v>
      </c>
      <c r="D66" s="330">
        <v>38</v>
      </c>
      <c r="E66" s="331">
        <f>I23</f>
        <v>244708849</v>
      </c>
    </row>
    <row r="67" spans="1:5" ht="15.75" x14ac:dyDescent="0.25">
      <c r="A67" s="309" t="s">
        <v>3</v>
      </c>
      <c r="B67" s="328">
        <f>B66+B65</f>
        <v>764</v>
      </c>
      <c r="C67" s="328">
        <f>C66+C65</f>
        <v>2994</v>
      </c>
      <c r="D67" s="328">
        <f>D66+D65</f>
        <v>230</v>
      </c>
      <c r="E67" s="332">
        <f>E66+E65</f>
        <v>1126888891</v>
      </c>
    </row>
  </sheetData>
  <mergeCells count="76">
    <mergeCell ref="A63:E63"/>
    <mergeCell ref="S41:T41"/>
    <mergeCell ref="I40:N40"/>
    <mergeCell ref="U49:U50"/>
    <mergeCell ref="V49:V50"/>
    <mergeCell ref="U43:U44"/>
    <mergeCell ref="V43:V44"/>
    <mergeCell ref="U45:U46"/>
    <mergeCell ref="V45:V46"/>
    <mergeCell ref="U47:U48"/>
    <mergeCell ref="V47:V48"/>
    <mergeCell ref="I41:J41"/>
    <mergeCell ref="K41:L41"/>
    <mergeCell ref="M41:N41"/>
    <mergeCell ref="O41:P41"/>
    <mergeCell ref="Q41:R41"/>
    <mergeCell ref="H10:L10"/>
    <mergeCell ref="H12:L12"/>
    <mergeCell ref="G37:H37"/>
    <mergeCell ref="A39:V39"/>
    <mergeCell ref="A49:A50"/>
    <mergeCell ref="A40:B42"/>
    <mergeCell ref="C40:H40"/>
    <mergeCell ref="C41:D41"/>
    <mergeCell ref="E41:F41"/>
    <mergeCell ref="A47:A48"/>
    <mergeCell ref="A45:A46"/>
    <mergeCell ref="A43:A44"/>
    <mergeCell ref="G41:H41"/>
    <mergeCell ref="O40:T40"/>
    <mergeCell ref="U40:U42"/>
    <mergeCell ref="V40:V42"/>
    <mergeCell ref="E6:E7"/>
    <mergeCell ref="B5:E5"/>
    <mergeCell ref="B9:E9"/>
    <mergeCell ref="B2:E2"/>
    <mergeCell ref="J37:L37"/>
    <mergeCell ref="G2:L2"/>
    <mergeCell ref="G21:L21"/>
    <mergeCell ref="H22:L22"/>
    <mergeCell ref="H26:K26"/>
    <mergeCell ref="H27:L27"/>
    <mergeCell ref="G35:H35"/>
    <mergeCell ref="G36:H36"/>
    <mergeCell ref="J36:L36"/>
    <mergeCell ref="G4:H4"/>
    <mergeCell ref="J4:L4"/>
    <mergeCell ref="G5:L5"/>
    <mergeCell ref="A53:B55"/>
    <mergeCell ref="C53:H53"/>
    <mergeCell ref="I53:N53"/>
    <mergeCell ref="O53:T53"/>
    <mergeCell ref="U53:Z53"/>
    <mergeCell ref="AA53:AA55"/>
    <mergeCell ref="AB53:AB55"/>
    <mergeCell ref="C54:D54"/>
    <mergeCell ref="E54:F54"/>
    <mergeCell ref="G54:H54"/>
    <mergeCell ref="I54:J54"/>
    <mergeCell ref="K54:L54"/>
    <mergeCell ref="M54:N54"/>
    <mergeCell ref="O54:P54"/>
    <mergeCell ref="Q54:R54"/>
    <mergeCell ref="S54:T54"/>
    <mergeCell ref="U54:V54"/>
    <mergeCell ref="W54:X54"/>
    <mergeCell ref="Y54:Z54"/>
    <mergeCell ref="A60:A61"/>
    <mergeCell ref="AA60:AA61"/>
    <mergeCell ref="AB60:AB61"/>
    <mergeCell ref="A56:A57"/>
    <mergeCell ref="AA56:AA57"/>
    <mergeCell ref="AB56:AB57"/>
    <mergeCell ref="A58:A59"/>
    <mergeCell ref="AA58:AA59"/>
    <mergeCell ref="AB58:AB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BQ485"/>
  <sheetViews>
    <sheetView workbookViewId="0">
      <selection activeCell="C26" sqref="C26"/>
    </sheetView>
  </sheetViews>
  <sheetFormatPr defaultRowHeight="15" x14ac:dyDescent="0.25"/>
  <cols>
    <col min="1" max="1" width="5.85546875" customWidth="1"/>
    <col min="2" max="2" width="19.42578125" customWidth="1"/>
    <col min="3" max="3" width="24.5703125" customWidth="1"/>
    <col min="4" max="4" width="13.42578125" customWidth="1"/>
    <col min="5" max="5" width="12.28515625" customWidth="1"/>
    <col min="6" max="6" width="16.28515625" customWidth="1"/>
    <col min="7" max="7" width="11" customWidth="1"/>
    <col min="8" max="8" width="11.5703125" customWidth="1"/>
    <col min="9" max="9" width="13" customWidth="1"/>
    <col min="10" max="10" width="11.28515625" customWidth="1"/>
    <col min="11" max="11" width="11.5703125" customWidth="1"/>
    <col min="12" max="12" width="11.140625" customWidth="1"/>
    <col min="13" max="13" width="12.140625" customWidth="1"/>
    <col min="14" max="14" width="15.140625" customWidth="1"/>
    <col min="15" max="15" width="9.7109375" customWidth="1"/>
    <col min="16" max="16" width="13.7109375" customWidth="1"/>
    <col min="17" max="17" width="10.5703125" customWidth="1"/>
    <col min="18" max="18" width="9.5703125" bestFit="1" customWidth="1"/>
    <col min="20" max="20" width="10.28515625" customWidth="1"/>
    <col min="21" max="21" width="9.5703125" bestFit="1" customWidth="1"/>
    <col min="22" max="22" width="8.42578125" customWidth="1"/>
    <col min="23" max="23" width="10.140625" customWidth="1"/>
    <col min="27" max="27" width="13.7109375" customWidth="1"/>
    <col min="28" max="28" width="23.85546875" customWidth="1"/>
    <col min="29" max="29" width="13.85546875" customWidth="1"/>
    <col min="30" max="30" width="12.42578125" customWidth="1"/>
    <col min="31" max="31" width="13.5703125" customWidth="1"/>
    <col min="32" max="32" width="11.140625" customWidth="1"/>
    <col min="33" max="34" width="10.42578125" customWidth="1"/>
    <col min="35" max="35" width="9.28515625" customWidth="1"/>
    <col min="36" max="36" width="10.28515625" customWidth="1"/>
    <col min="39" max="39" width="18" customWidth="1"/>
    <col min="40" max="40" width="16.140625" customWidth="1"/>
    <col min="41" max="41" width="11.140625" customWidth="1"/>
    <col min="42" max="42" width="14.7109375" customWidth="1"/>
    <col min="43" max="43" width="12.85546875" customWidth="1"/>
    <col min="44" max="44" width="14.5703125" customWidth="1"/>
    <col min="52" max="52" width="18.5703125" customWidth="1"/>
    <col min="53" max="53" width="15.140625" customWidth="1"/>
    <col min="54" max="54" width="10.42578125" customWidth="1"/>
    <col min="55" max="55" width="14.5703125" customWidth="1"/>
    <col min="56" max="56" width="14" customWidth="1"/>
    <col min="57" max="57" width="14.5703125" customWidth="1"/>
    <col min="64" max="64" width="60.140625" customWidth="1"/>
    <col min="65" max="65" width="15.85546875" customWidth="1"/>
    <col min="66" max="66" width="21.5703125" customWidth="1"/>
    <col min="67" max="67" width="15.85546875" customWidth="1"/>
    <col min="68" max="68" width="21.5703125" customWidth="1"/>
    <col min="70" max="70" width="13.85546875" customWidth="1"/>
    <col min="72" max="72" width="11.140625" customWidth="1"/>
    <col min="74" max="74" width="10.42578125" customWidth="1"/>
    <col min="76" max="76" width="10.28515625" customWidth="1"/>
    <col min="78" max="78" width="10.140625" customWidth="1"/>
  </cols>
  <sheetData>
    <row r="1" spans="2:69" ht="25.15" customHeight="1" x14ac:dyDescent="0.35">
      <c r="B1" s="198" t="s">
        <v>71</v>
      </c>
      <c r="C1" s="80"/>
      <c r="D1" s="80"/>
      <c r="E1" s="80"/>
      <c r="F1" s="80"/>
      <c r="G1" s="80"/>
      <c r="BK1" s="97"/>
      <c r="BQ1" s="97"/>
    </row>
    <row r="3" spans="2:69" ht="51.6" customHeight="1" x14ac:dyDescent="0.25">
      <c r="B3" s="414" t="s">
        <v>61</v>
      </c>
      <c r="C3" s="414"/>
      <c r="D3" s="414"/>
    </row>
    <row r="4" spans="2:69" ht="22.15" customHeight="1" x14ac:dyDescent="0.3">
      <c r="B4" s="41"/>
      <c r="C4" s="79" t="s">
        <v>47</v>
      </c>
      <c r="D4" s="42" t="s">
        <v>38</v>
      </c>
    </row>
    <row r="5" spans="2:69" ht="16.899999999999999" customHeight="1" x14ac:dyDescent="0.3">
      <c r="B5" s="38" t="s">
        <v>34</v>
      </c>
      <c r="C5" s="3">
        <v>1474</v>
      </c>
      <c r="D5" s="56">
        <f>C5/C7</f>
        <v>0.62883959044368598</v>
      </c>
    </row>
    <row r="6" spans="2:69" ht="17.45" customHeight="1" x14ac:dyDescent="0.25">
      <c r="B6" s="38" t="s">
        <v>35</v>
      </c>
      <c r="C6" s="3">
        <v>870</v>
      </c>
      <c r="D6" s="56">
        <f>C6/C7</f>
        <v>0.37116040955631402</v>
      </c>
    </row>
    <row r="7" spans="2:69" ht="17.45" customHeight="1" x14ac:dyDescent="0.25">
      <c r="B7" s="43" t="s">
        <v>3</v>
      </c>
      <c r="C7" s="43">
        <f>C5+C6</f>
        <v>2344</v>
      </c>
      <c r="D7" s="58">
        <v>1</v>
      </c>
    </row>
    <row r="8" spans="2:69" ht="16.5" customHeight="1" x14ac:dyDescent="0.3"/>
    <row r="9" spans="2:69" ht="15" customHeight="1" x14ac:dyDescent="0.3"/>
    <row r="10" spans="2:69" ht="15" customHeight="1" x14ac:dyDescent="0.3"/>
    <row r="11" spans="2:69" ht="46.9" customHeight="1" x14ac:dyDescent="0.25">
      <c r="B11" s="400" t="s">
        <v>69</v>
      </c>
      <c r="C11" s="400"/>
      <c r="D11" s="400"/>
    </row>
    <row r="12" spans="2:69" ht="29.25" customHeight="1" x14ac:dyDescent="0.25">
      <c r="B12" s="41"/>
      <c r="C12" s="77" t="s">
        <v>51</v>
      </c>
      <c r="D12" s="78" t="s">
        <v>38</v>
      </c>
    </row>
    <row r="13" spans="2:69" ht="21" customHeight="1" x14ac:dyDescent="0.3">
      <c r="B13" s="38" t="s">
        <v>34</v>
      </c>
      <c r="C13" s="59">
        <v>842589700</v>
      </c>
      <c r="D13" s="56">
        <f>C13/C15</f>
        <v>0.69436203864826462</v>
      </c>
    </row>
    <row r="14" spans="2:69" ht="21.6" customHeight="1" x14ac:dyDescent="0.25">
      <c r="B14" s="38" t="s">
        <v>35</v>
      </c>
      <c r="C14" s="59">
        <v>370883464</v>
      </c>
      <c r="D14" s="56">
        <f>C14/C15</f>
        <v>0.30563796135173532</v>
      </c>
    </row>
    <row r="15" spans="2:69" ht="21.75" customHeight="1" x14ac:dyDescent="0.25">
      <c r="B15" s="38" t="s">
        <v>3</v>
      </c>
      <c r="C15" s="59">
        <f>C13+C14</f>
        <v>1213473164</v>
      </c>
      <c r="D15" s="55">
        <v>1</v>
      </c>
    </row>
    <row r="16" spans="2:69" ht="28.15" customHeight="1" x14ac:dyDescent="0.3"/>
    <row r="17" spans="2:6" ht="32.450000000000003" customHeight="1" x14ac:dyDescent="0.3"/>
    <row r="18" spans="2:6" ht="28.9" customHeight="1" x14ac:dyDescent="0.25">
      <c r="B18" s="449" t="s">
        <v>62</v>
      </c>
      <c r="C18" s="449"/>
      <c r="D18" s="449"/>
    </row>
    <row r="19" spans="2:6" x14ac:dyDescent="0.25">
      <c r="B19" s="43"/>
      <c r="C19" s="77" t="s">
        <v>47</v>
      </c>
      <c r="D19" s="77" t="s">
        <v>0</v>
      </c>
    </row>
    <row r="20" spans="2:6" ht="19.149999999999999" customHeight="1" x14ac:dyDescent="0.25">
      <c r="B20" s="43" t="s">
        <v>41</v>
      </c>
      <c r="C20" s="43">
        <v>412</v>
      </c>
      <c r="D20" s="57">
        <f>C20/C23</f>
        <v>0.17576791808873721</v>
      </c>
    </row>
    <row r="21" spans="2:6" ht="16.149999999999999" customHeight="1" x14ac:dyDescent="0.25">
      <c r="B21" s="43" t="s">
        <v>42</v>
      </c>
      <c r="C21" s="43">
        <v>1297</v>
      </c>
      <c r="D21" s="60">
        <f>C21/C23</f>
        <v>0.55332764505119458</v>
      </c>
    </row>
    <row r="22" spans="2:6" ht="17.45" customHeight="1" x14ac:dyDescent="0.25">
      <c r="B22" s="43" t="s">
        <v>50</v>
      </c>
      <c r="C22" s="43">
        <v>635</v>
      </c>
      <c r="D22" s="60">
        <f>C22/C23</f>
        <v>0.27090443686006827</v>
      </c>
    </row>
    <row r="23" spans="2:6" x14ac:dyDescent="0.25">
      <c r="B23" s="43" t="s">
        <v>3</v>
      </c>
      <c r="C23" s="3">
        <f>C20+C21+C22</f>
        <v>2344</v>
      </c>
      <c r="D23" s="55">
        <v>1</v>
      </c>
    </row>
    <row r="25" spans="2:6" ht="26.25" customHeight="1" x14ac:dyDescent="0.25"/>
    <row r="26" spans="2:6" ht="35.25" customHeight="1" x14ac:dyDescent="0.25"/>
    <row r="27" spans="2:6" ht="48" customHeight="1" x14ac:dyDescent="0.3">
      <c r="B27" s="467" t="s">
        <v>287</v>
      </c>
      <c r="C27" s="467"/>
      <c r="D27" s="467"/>
      <c r="F27" s="1"/>
    </row>
    <row r="28" spans="2:6" ht="15" customHeight="1" x14ac:dyDescent="0.3">
      <c r="B28" s="43"/>
      <c r="C28" s="77" t="s">
        <v>52</v>
      </c>
      <c r="D28" s="77" t="s">
        <v>0</v>
      </c>
      <c r="F28" s="1"/>
    </row>
    <row r="29" spans="2:6" x14ac:dyDescent="0.25">
      <c r="B29" s="43" t="s">
        <v>41</v>
      </c>
      <c r="C29" s="61">
        <v>393840346</v>
      </c>
      <c r="D29" s="69">
        <f>C29/C32</f>
        <v>0.32455628825096949</v>
      </c>
    </row>
    <row r="30" spans="2:6" x14ac:dyDescent="0.25">
      <c r="B30" s="43" t="s">
        <v>42</v>
      </c>
      <c r="C30" s="61">
        <v>398417777</v>
      </c>
      <c r="D30" s="70">
        <f>C30/C32</f>
        <v>0.32832846149368988</v>
      </c>
    </row>
    <row r="31" spans="2:6" x14ac:dyDescent="0.25">
      <c r="B31" s="43" t="s">
        <v>50</v>
      </c>
      <c r="C31" s="61">
        <v>421215041</v>
      </c>
      <c r="D31" s="70">
        <f>C31/C32</f>
        <v>0.34711525025534062</v>
      </c>
    </row>
    <row r="32" spans="2:6" x14ac:dyDescent="0.25">
      <c r="B32" s="43" t="s">
        <v>3</v>
      </c>
      <c r="C32" s="59">
        <f>C29+C30+C31</f>
        <v>1213473164</v>
      </c>
      <c r="D32" s="55">
        <v>1</v>
      </c>
    </row>
    <row r="37" spans="2:13" ht="22.9" customHeight="1" x14ac:dyDescent="0.25">
      <c r="B37" s="450" t="s">
        <v>435</v>
      </c>
      <c r="C37" s="450"/>
      <c r="D37" s="450"/>
      <c r="E37" s="450"/>
      <c r="F37" s="450"/>
      <c r="G37" s="450"/>
      <c r="H37" s="450"/>
      <c r="I37" s="450"/>
      <c r="J37" s="450"/>
    </row>
    <row r="38" spans="2:13" ht="39" customHeight="1" x14ac:dyDescent="0.25">
      <c r="B38" s="408" t="s">
        <v>43</v>
      </c>
      <c r="C38" s="473" t="s">
        <v>47</v>
      </c>
      <c r="D38" s="473" t="s">
        <v>0</v>
      </c>
      <c r="E38" s="408" t="s">
        <v>44</v>
      </c>
      <c r="F38" s="473" t="s">
        <v>0</v>
      </c>
      <c r="G38" s="408" t="s">
        <v>49</v>
      </c>
      <c r="H38" s="473" t="s">
        <v>0</v>
      </c>
      <c r="I38" s="408" t="s">
        <v>48</v>
      </c>
      <c r="J38" s="473" t="s">
        <v>0</v>
      </c>
    </row>
    <row r="39" spans="2:13" ht="18" customHeight="1" x14ac:dyDescent="0.25">
      <c r="B39" s="408"/>
      <c r="C39" s="474"/>
      <c r="D39" s="474"/>
      <c r="E39" s="408"/>
      <c r="F39" s="474"/>
      <c r="G39" s="408"/>
      <c r="H39" s="474"/>
      <c r="I39" s="408"/>
      <c r="J39" s="474"/>
    </row>
    <row r="40" spans="2:13" ht="25.5" x14ac:dyDescent="0.25">
      <c r="B40" s="25" t="s">
        <v>45</v>
      </c>
      <c r="C40" s="22">
        <v>631</v>
      </c>
      <c r="D40" s="268">
        <f>C40/C42</f>
        <v>0.26919795221843001</v>
      </c>
      <c r="E40" s="29">
        <v>1825</v>
      </c>
      <c r="F40" s="268">
        <f>E40/E42</f>
        <v>0.33504681476041859</v>
      </c>
      <c r="G40" s="22">
        <v>534</v>
      </c>
      <c r="H40" s="268">
        <f>G40/G42</f>
        <v>0.6095890410958904</v>
      </c>
      <c r="I40" s="53">
        <v>882180042</v>
      </c>
      <c r="J40" s="269">
        <f>I40/I42</f>
        <v>0.72698768145151993</v>
      </c>
    </row>
    <row r="41" spans="2:13" ht="25.5" x14ac:dyDescent="0.25">
      <c r="B41" s="25" t="s">
        <v>46</v>
      </c>
      <c r="C41" s="29">
        <v>1713</v>
      </c>
      <c r="D41" s="268">
        <f>C41/C42</f>
        <v>0.73080204778156999</v>
      </c>
      <c r="E41" s="29">
        <v>3622</v>
      </c>
      <c r="F41" s="268">
        <f>E41/E42</f>
        <v>0.66495318523958147</v>
      </c>
      <c r="G41" s="22">
        <v>342</v>
      </c>
      <c r="H41" s="268">
        <f>G41/G42</f>
        <v>0.3904109589041096</v>
      </c>
      <c r="I41" s="29">
        <v>331293122</v>
      </c>
      <c r="J41" s="269">
        <f>I41/I42</f>
        <v>0.27301231854848007</v>
      </c>
    </row>
    <row r="42" spans="2:13" x14ac:dyDescent="0.25">
      <c r="B42" s="12" t="s">
        <v>3</v>
      </c>
      <c r="C42" s="13">
        <f>C40+C41</f>
        <v>2344</v>
      </c>
      <c r="D42" s="48">
        <v>1</v>
      </c>
      <c r="E42" s="13">
        <f>E40+E41</f>
        <v>5447</v>
      </c>
      <c r="F42" s="48">
        <v>1</v>
      </c>
      <c r="G42" s="26">
        <f>G40+G41</f>
        <v>876</v>
      </c>
      <c r="H42" s="48">
        <v>1</v>
      </c>
      <c r="I42" s="54">
        <f>I40+I41</f>
        <v>1213473164</v>
      </c>
      <c r="J42" s="52">
        <v>1</v>
      </c>
    </row>
    <row r="44" spans="2:13" ht="32.25" customHeight="1" x14ac:dyDescent="0.25">
      <c r="B44" s="400" t="s">
        <v>436</v>
      </c>
      <c r="C44" s="400"/>
      <c r="D44" s="400"/>
      <c r="E44" s="400"/>
      <c r="F44" s="400"/>
      <c r="G44" s="400"/>
      <c r="H44" s="400"/>
      <c r="I44" s="400"/>
    </row>
    <row r="45" spans="2:13" ht="18.600000000000001" customHeight="1" x14ac:dyDescent="0.35">
      <c r="B45" s="465"/>
      <c r="C45" s="465"/>
      <c r="D45" s="466" t="s">
        <v>39</v>
      </c>
      <c r="E45" s="466"/>
      <c r="F45" s="466"/>
      <c r="G45" s="466"/>
      <c r="H45" s="466"/>
      <c r="I45" s="466"/>
    </row>
    <row r="46" spans="2:13" x14ac:dyDescent="0.25">
      <c r="B46" s="465"/>
      <c r="C46" s="465"/>
      <c r="D46" s="479" t="s">
        <v>34</v>
      </c>
      <c r="E46" s="479"/>
      <c r="F46" s="480" t="s">
        <v>35</v>
      </c>
      <c r="G46" s="480"/>
      <c r="H46" s="476" t="s">
        <v>3</v>
      </c>
      <c r="I46" s="476"/>
    </row>
    <row r="47" spans="2:13" ht="34.5" x14ac:dyDescent="0.25">
      <c r="B47" s="465"/>
      <c r="C47" s="465"/>
      <c r="D47" s="190" t="s">
        <v>291</v>
      </c>
      <c r="E47" s="275" t="s">
        <v>40</v>
      </c>
      <c r="F47" s="190" t="s">
        <v>291</v>
      </c>
      <c r="G47" s="280" t="s">
        <v>40</v>
      </c>
      <c r="H47" s="190" t="s">
        <v>291</v>
      </c>
      <c r="I47" s="270" t="s">
        <v>40</v>
      </c>
      <c r="M47" s="199"/>
    </row>
    <row r="48" spans="2:13" x14ac:dyDescent="0.25">
      <c r="B48" s="477" t="s">
        <v>41</v>
      </c>
      <c r="C48" s="3"/>
      <c r="D48" s="191">
        <v>215</v>
      </c>
      <c r="E48" s="276">
        <v>266917423</v>
      </c>
      <c r="F48" s="191">
        <v>197</v>
      </c>
      <c r="G48" s="281">
        <v>126922923</v>
      </c>
      <c r="H48" s="191">
        <f>D48+F48</f>
        <v>412</v>
      </c>
      <c r="I48" s="271">
        <f>E48+G48</f>
        <v>393840346</v>
      </c>
      <c r="M48" s="200"/>
    </row>
    <row r="49" spans="2:12" ht="15.75" x14ac:dyDescent="0.25">
      <c r="B49" s="477"/>
      <c r="C49" s="192" t="s">
        <v>38</v>
      </c>
      <c r="D49" s="193">
        <f>D48/H48</f>
        <v>0.52184466019417475</v>
      </c>
      <c r="E49" s="277">
        <f>E48/I48</f>
        <v>0.6777300134709916</v>
      </c>
      <c r="F49" s="193">
        <f>F48/H48</f>
        <v>0.47815533980582525</v>
      </c>
      <c r="G49" s="282">
        <f>G48/I48</f>
        <v>0.3222699865290084</v>
      </c>
      <c r="H49" s="194">
        <v>1</v>
      </c>
      <c r="I49" s="272">
        <v>1</v>
      </c>
      <c r="K49" s="199"/>
    </row>
    <row r="50" spans="2:12" x14ac:dyDescent="0.25">
      <c r="B50" s="478" t="s">
        <v>42</v>
      </c>
      <c r="C50" s="3"/>
      <c r="D50" s="191">
        <v>817</v>
      </c>
      <c r="E50" s="276">
        <v>320584925</v>
      </c>
      <c r="F50" s="191">
        <v>480</v>
      </c>
      <c r="G50" s="281">
        <v>77832852</v>
      </c>
      <c r="H50" s="191">
        <f>D50+F50</f>
        <v>1297</v>
      </c>
      <c r="I50" s="271">
        <f>E50+G50</f>
        <v>398417777</v>
      </c>
    </row>
    <row r="51" spans="2:12" ht="15.75" x14ac:dyDescent="0.25">
      <c r="B51" s="478"/>
      <c r="C51" s="192" t="s">
        <v>38</v>
      </c>
      <c r="D51" s="193">
        <f>D50/H50</f>
        <v>0.62991518889745568</v>
      </c>
      <c r="E51" s="277">
        <f>E50/I50</f>
        <v>0.80464513258905113</v>
      </c>
      <c r="F51" s="193">
        <f>F50/H50</f>
        <v>0.37008481110254432</v>
      </c>
      <c r="G51" s="282">
        <f>G50/I50</f>
        <v>0.19535486741094887</v>
      </c>
      <c r="H51" s="194">
        <v>1</v>
      </c>
      <c r="I51" s="272">
        <v>1</v>
      </c>
    </row>
    <row r="52" spans="2:12" x14ac:dyDescent="0.25">
      <c r="B52" s="475" t="s">
        <v>50</v>
      </c>
      <c r="C52" s="3"/>
      <c r="D52" s="191">
        <v>442</v>
      </c>
      <c r="E52" s="276">
        <v>255087352</v>
      </c>
      <c r="F52" s="191">
        <v>193</v>
      </c>
      <c r="G52" s="281">
        <v>166127689</v>
      </c>
      <c r="H52" s="191">
        <f>D52+F52</f>
        <v>635</v>
      </c>
      <c r="I52" s="271">
        <f>E52+G52</f>
        <v>421215041</v>
      </c>
    </row>
    <row r="53" spans="2:12" ht="15.75" x14ac:dyDescent="0.25">
      <c r="B53" s="475"/>
      <c r="C53" s="192" t="s">
        <v>38</v>
      </c>
      <c r="D53" s="193">
        <f>D52/H52</f>
        <v>0.69606299212598421</v>
      </c>
      <c r="E53" s="277">
        <f>E52/I52</f>
        <v>0.60559886796635076</v>
      </c>
      <c r="F53" s="193">
        <f>F52/H52</f>
        <v>0.30393700787401573</v>
      </c>
      <c r="G53" s="282">
        <f>G52/I52</f>
        <v>0.39440113203364929</v>
      </c>
      <c r="H53" s="194">
        <v>1</v>
      </c>
      <c r="I53" s="272">
        <v>1</v>
      </c>
    </row>
    <row r="54" spans="2:12" ht="19.899999999999999" customHeight="1" x14ac:dyDescent="0.25">
      <c r="B54" s="481" t="s">
        <v>3</v>
      </c>
      <c r="C54" s="3"/>
      <c r="D54" s="195">
        <f>D48+D50+D52</f>
        <v>1474</v>
      </c>
      <c r="E54" s="278">
        <f>E48+E50+E52</f>
        <v>842589700</v>
      </c>
      <c r="F54" s="195">
        <f>F48+F50+F52</f>
        <v>870</v>
      </c>
      <c r="G54" s="283">
        <f>G48+G50+G52</f>
        <v>370883464</v>
      </c>
      <c r="H54" s="195">
        <f>D54+F54</f>
        <v>2344</v>
      </c>
      <c r="I54" s="273">
        <f t="shared" ref="I54" si="0">I48+I50+I52</f>
        <v>1213473164</v>
      </c>
    </row>
    <row r="55" spans="2:12" ht="15.75" x14ac:dyDescent="0.25">
      <c r="B55" s="481"/>
      <c r="C55" s="192" t="s">
        <v>38</v>
      </c>
      <c r="D55" s="196">
        <f>D54/H54</f>
        <v>0.62883959044368598</v>
      </c>
      <c r="E55" s="279">
        <f>E54/I54</f>
        <v>0.69436203864826462</v>
      </c>
      <c r="F55" s="196">
        <f>F54/H54</f>
        <v>0.37116040955631402</v>
      </c>
      <c r="G55" s="284">
        <f>G54/I54</f>
        <v>0.30563796135173532</v>
      </c>
      <c r="H55" s="197">
        <v>1</v>
      </c>
      <c r="I55" s="274">
        <v>1</v>
      </c>
    </row>
    <row r="57" spans="2:12" ht="15.75" x14ac:dyDescent="0.25">
      <c r="B57" s="400" t="s">
        <v>70</v>
      </c>
      <c r="C57" s="400"/>
      <c r="D57" s="400"/>
      <c r="E57" s="400"/>
      <c r="F57" s="400"/>
      <c r="G57" s="400"/>
      <c r="H57" s="400"/>
      <c r="I57" s="400"/>
      <c r="J57" s="400"/>
      <c r="K57" s="400"/>
      <c r="L57" s="400"/>
    </row>
    <row r="58" spans="2:12" ht="17.25" customHeight="1" x14ac:dyDescent="0.25">
      <c r="B58" s="473" t="s">
        <v>288</v>
      </c>
      <c r="C58" s="408" t="s">
        <v>53</v>
      </c>
      <c r="D58" s="408"/>
      <c r="E58" s="408" t="s">
        <v>54</v>
      </c>
      <c r="F58" s="408"/>
      <c r="G58" s="408" t="s">
        <v>55</v>
      </c>
      <c r="H58" s="408"/>
      <c r="I58" s="408" t="s">
        <v>56</v>
      </c>
      <c r="J58" s="408"/>
      <c r="K58" s="408" t="s">
        <v>3</v>
      </c>
      <c r="L58" s="408"/>
    </row>
    <row r="59" spans="2:12" x14ac:dyDescent="0.25">
      <c r="B59" s="474"/>
      <c r="C59" s="65" t="s">
        <v>57</v>
      </c>
      <c r="D59" s="66" t="s">
        <v>58</v>
      </c>
      <c r="E59" s="65" t="s">
        <v>57</v>
      </c>
      <c r="F59" s="66" t="s">
        <v>58</v>
      </c>
      <c r="G59" s="65" t="s">
        <v>57</v>
      </c>
      <c r="H59" s="66" t="s">
        <v>58</v>
      </c>
      <c r="I59" s="65" t="s">
        <v>57</v>
      </c>
      <c r="J59" s="66" t="s">
        <v>58</v>
      </c>
      <c r="K59" s="65" t="s">
        <v>57</v>
      </c>
      <c r="L59" s="66" t="s">
        <v>58</v>
      </c>
    </row>
    <row r="60" spans="2:12" x14ac:dyDescent="0.25">
      <c r="B60" s="32" t="s">
        <v>59</v>
      </c>
      <c r="C60" s="22">
        <v>1257</v>
      </c>
      <c r="D60" s="23">
        <f>C60/C62</f>
        <v>0.60753987433542778</v>
      </c>
      <c r="E60" s="22">
        <v>16</v>
      </c>
      <c r="F60" s="23">
        <f>E60/E62</f>
        <v>0.94117647058823528</v>
      </c>
      <c r="G60" s="22">
        <v>200</v>
      </c>
      <c r="H60" s="23">
        <f>G60/G62</f>
        <v>0.79365079365079361</v>
      </c>
      <c r="I60" s="22">
        <v>1</v>
      </c>
      <c r="J60" s="68">
        <f>I60/I62</f>
        <v>0.16666666666666666</v>
      </c>
      <c r="K60" s="22">
        <f>C60+E60+G60+I60</f>
        <v>1474</v>
      </c>
      <c r="L60" s="23">
        <f>K60/K62</f>
        <v>0.62883959044368598</v>
      </c>
    </row>
    <row r="61" spans="2:12" x14ac:dyDescent="0.25">
      <c r="B61" s="32" t="s">
        <v>60</v>
      </c>
      <c r="C61" s="22">
        <v>812</v>
      </c>
      <c r="D61" s="23">
        <f>C61/C62</f>
        <v>0.39246012566457228</v>
      </c>
      <c r="E61" s="22">
        <v>1</v>
      </c>
      <c r="F61" s="23">
        <f>E61/E62</f>
        <v>5.8823529411764705E-2</v>
      </c>
      <c r="G61" s="22">
        <v>52</v>
      </c>
      <c r="H61" s="23">
        <f>G61/G62</f>
        <v>0.20634920634920634</v>
      </c>
      <c r="I61" s="22">
        <v>5</v>
      </c>
      <c r="J61" s="68">
        <f>I61/I62</f>
        <v>0.83333333333333337</v>
      </c>
      <c r="K61" s="22">
        <f>C61+E61+G61+I61</f>
        <v>870</v>
      </c>
      <c r="L61" s="23">
        <f>K61/K62</f>
        <v>0.37116040955631402</v>
      </c>
    </row>
    <row r="62" spans="2:12" x14ac:dyDescent="0.25">
      <c r="B62" s="32" t="s">
        <v>3</v>
      </c>
      <c r="C62" s="33">
        <f>C60+C61</f>
        <v>2069</v>
      </c>
      <c r="D62" s="15">
        <v>1</v>
      </c>
      <c r="E62" s="33">
        <f>E60+E61</f>
        <v>17</v>
      </c>
      <c r="F62" s="15">
        <v>1</v>
      </c>
      <c r="G62" s="33">
        <f>G60+G61</f>
        <v>252</v>
      </c>
      <c r="H62" s="15">
        <v>1</v>
      </c>
      <c r="I62" s="33">
        <f>I61+I60</f>
        <v>6</v>
      </c>
      <c r="J62" s="15">
        <v>1</v>
      </c>
      <c r="K62" s="33">
        <f>K60+K61</f>
        <v>2344</v>
      </c>
      <c r="L62" s="15">
        <v>1</v>
      </c>
    </row>
    <row r="63" spans="2:12" x14ac:dyDescent="0.25">
      <c r="B63" s="32" t="s">
        <v>38</v>
      </c>
      <c r="C63" s="451">
        <f>C62/K62</f>
        <v>0.88267918088737196</v>
      </c>
      <c r="D63" s="452"/>
      <c r="E63" s="451">
        <f>E62/K62</f>
        <v>7.2525597269624577E-3</v>
      </c>
      <c r="F63" s="452"/>
      <c r="G63" s="451">
        <f>G62/K62</f>
        <v>0.10750853242320819</v>
      </c>
      <c r="H63" s="452"/>
      <c r="I63" s="451">
        <f>I62/K62</f>
        <v>2.5597269624573378E-3</v>
      </c>
      <c r="J63" s="452"/>
      <c r="K63" s="462">
        <f>C63+E63+G63+I63</f>
        <v>1</v>
      </c>
      <c r="L63" s="463"/>
    </row>
    <row r="65" spans="2:12" ht="33.75" customHeight="1" x14ac:dyDescent="0.25">
      <c r="B65" s="414" t="s">
        <v>289</v>
      </c>
      <c r="C65" s="414"/>
      <c r="D65" s="414"/>
      <c r="E65" s="414"/>
      <c r="F65" s="414"/>
      <c r="G65" s="414"/>
      <c r="H65" s="414"/>
      <c r="I65" s="414"/>
    </row>
    <row r="66" spans="2:12" ht="15.75" x14ac:dyDescent="0.25">
      <c r="B66" s="440" t="s">
        <v>288</v>
      </c>
      <c r="C66" s="440" t="s">
        <v>88</v>
      </c>
      <c r="D66" s="470" t="s">
        <v>290</v>
      </c>
      <c r="E66" s="470"/>
      <c r="F66" s="470"/>
      <c r="G66" s="470"/>
      <c r="H66" s="470"/>
      <c r="I66" s="470"/>
      <c r="L66" s="71"/>
    </row>
    <row r="67" spans="2:12" ht="15.75" x14ac:dyDescent="0.25">
      <c r="B67" s="482"/>
      <c r="C67" s="482"/>
      <c r="D67" s="470" t="s">
        <v>64</v>
      </c>
      <c r="E67" s="470"/>
      <c r="F67" s="471" t="s">
        <v>65</v>
      </c>
      <c r="G67" s="471"/>
      <c r="H67" s="472" t="s">
        <v>66</v>
      </c>
      <c r="I67" s="472"/>
      <c r="J67" s="71"/>
    </row>
    <row r="68" spans="2:12" ht="15.75" customHeight="1" x14ac:dyDescent="0.25">
      <c r="B68" s="443"/>
      <c r="C68" s="443"/>
      <c r="D68" s="73" t="s">
        <v>63</v>
      </c>
      <c r="E68" s="51" t="s">
        <v>38</v>
      </c>
      <c r="F68" s="73" t="s">
        <v>63</v>
      </c>
      <c r="G68" s="51" t="s">
        <v>38</v>
      </c>
      <c r="H68" s="73" t="s">
        <v>63</v>
      </c>
      <c r="I68" s="51" t="s">
        <v>38</v>
      </c>
    </row>
    <row r="69" spans="2:12" x14ac:dyDescent="0.25">
      <c r="B69" s="72" t="s">
        <v>59</v>
      </c>
      <c r="C69" s="67">
        <f>D69+F69+H69</f>
        <v>3992</v>
      </c>
      <c r="D69" s="73">
        <v>3806</v>
      </c>
      <c r="E69" s="74">
        <f>D69/D71</f>
        <v>0.62342342342342338</v>
      </c>
      <c r="F69" s="51">
        <v>174</v>
      </c>
      <c r="G69" s="74">
        <f>F69/F71</f>
        <v>0.84466019417475724</v>
      </c>
      <c r="H69" s="51">
        <v>12</v>
      </c>
      <c r="I69" s="74">
        <f>H69/H71</f>
        <v>1</v>
      </c>
    </row>
    <row r="70" spans="2:12" x14ac:dyDescent="0.25">
      <c r="B70" s="72" t="s">
        <v>60</v>
      </c>
      <c r="C70" s="67">
        <f>D70+F70+H70</f>
        <v>2331</v>
      </c>
      <c r="D70" s="73">
        <v>2299</v>
      </c>
      <c r="E70" s="74">
        <f>D70/D71</f>
        <v>0.37657657657657656</v>
      </c>
      <c r="F70" s="51">
        <v>32</v>
      </c>
      <c r="G70" s="74">
        <f>F70/F71</f>
        <v>0.1553398058252427</v>
      </c>
      <c r="H70" s="51">
        <v>0</v>
      </c>
      <c r="I70" s="74">
        <f>H70/H71</f>
        <v>0</v>
      </c>
    </row>
    <row r="71" spans="2:12" x14ac:dyDescent="0.25">
      <c r="B71" s="72" t="s">
        <v>3</v>
      </c>
      <c r="C71" s="67">
        <f>C69+C70</f>
        <v>6323</v>
      </c>
      <c r="D71" s="73">
        <f>D69+D70</f>
        <v>6105</v>
      </c>
      <c r="E71" s="74">
        <v>1</v>
      </c>
      <c r="F71" s="51">
        <f>F69+F70</f>
        <v>206</v>
      </c>
      <c r="G71" s="74">
        <v>1</v>
      </c>
      <c r="H71" s="51">
        <f>H69+H70</f>
        <v>12</v>
      </c>
      <c r="I71" s="74">
        <v>1</v>
      </c>
    </row>
    <row r="72" spans="2:12" x14ac:dyDescent="0.25">
      <c r="B72" s="483" t="s">
        <v>38</v>
      </c>
      <c r="C72" s="484"/>
      <c r="D72" s="459">
        <f>D71/C71</f>
        <v>0.9655226949232959</v>
      </c>
      <c r="E72" s="460"/>
      <c r="F72" s="459">
        <f>F71/C71</f>
        <v>3.2579471769729557E-2</v>
      </c>
      <c r="G72" s="460"/>
      <c r="H72" s="459">
        <f>H71/C71</f>
        <v>1.8978333069745374E-3</v>
      </c>
      <c r="I72" s="460"/>
    </row>
    <row r="74" spans="2:12" ht="25.5" x14ac:dyDescent="0.35">
      <c r="B74" s="469" t="s">
        <v>72</v>
      </c>
      <c r="C74" s="469"/>
      <c r="D74" s="469"/>
      <c r="E74" s="469"/>
      <c r="F74" s="469"/>
      <c r="G74" s="469"/>
      <c r="H74" s="469"/>
      <c r="I74" s="469"/>
      <c r="J74" s="469"/>
      <c r="K74" s="469"/>
      <c r="L74" s="469"/>
    </row>
    <row r="76" spans="2:12" ht="17.45" customHeight="1" x14ac:dyDescent="0.25">
      <c r="B76" s="421" t="s">
        <v>295</v>
      </c>
      <c r="C76" s="421"/>
      <c r="D76" s="421"/>
      <c r="E76" s="421"/>
      <c r="F76" s="421"/>
      <c r="G76" s="421"/>
      <c r="H76" s="421"/>
      <c r="I76" s="421"/>
      <c r="J76" s="421"/>
      <c r="K76" s="421"/>
      <c r="L76" s="421"/>
    </row>
    <row r="77" spans="2:12" ht="16.5" customHeight="1" x14ac:dyDescent="0.25">
      <c r="B77" s="456"/>
      <c r="C77" s="408" t="s">
        <v>53</v>
      </c>
      <c r="D77" s="408"/>
      <c r="E77" s="408" t="s">
        <v>54</v>
      </c>
      <c r="F77" s="408"/>
      <c r="G77" s="408" t="s">
        <v>55</v>
      </c>
      <c r="H77" s="408"/>
      <c r="I77" s="408" t="s">
        <v>56</v>
      </c>
      <c r="J77" s="408"/>
      <c r="K77" s="408" t="s">
        <v>3</v>
      </c>
      <c r="L77" s="408"/>
    </row>
    <row r="78" spans="2:12" ht="17.25" customHeight="1" x14ac:dyDescent="0.25">
      <c r="B78" s="456"/>
      <c r="C78" s="65" t="s">
        <v>57</v>
      </c>
      <c r="D78" s="66" t="s">
        <v>58</v>
      </c>
      <c r="E78" s="65" t="s">
        <v>57</v>
      </c>
      <c r="F78" s="66" t="s">
        <v>58</v>
      </c>
      <c r="G78" s="65" t="s">
        <v>57</v>
      </c>
      <c r="H78" s="66" t="s">
        <v>58</v>
      </c>
      <c r="I78" s="65" t="s">
        <v>57</v>
      </c>
      <c r="J78" s="66" t="s">
        <v>58</v>
      </c>
      <c r="K78" s="65" t="s">
        <v>57</v>
      </c>
      <c r="L78" s="66" t="s">
        <v>58</v>
      </c>
    </row>
    <row r="79" spans="2:12" ht="21" customHeight="1" x14ac:dyDescent="0.25">
      <c r="B79" s="32" t="s">
        <v>41</v>
      </c>
      <c r="C79" s="22">
        <v>191</v>
      </c>
      <c r="D79" s="23">
        <f>C79/C82</f>
        <v>0.21581920903954802</v>
      </c>
      <c r="E79" s="22">
        <v>0</v>
      </c>
      <c r="F79" s="23">
        <f>E79/E82</f>
        <v>0</v>
      </c>
      <c r="G79" s="22">
        <v>12</v>
      </c>
      <c r="H79" s="23">
        <f>G79/G82</f>
        <v>0.10084033613445378</v>
      </c>
      <c r="I79" s="22">
        <v>0</v>
      </c>
      <c r="J79" s="23">
        <f>I79/I82</f>
        <v>0</v>
      </c>
      <c r="K79" s="22">
        <f>C79+E79+G79+I79</f>
        <v>203</v>
      </c>
      <c r="L79" s="23">
        <f>K79/K82</f>
        <v>0.20158887785501489</v>
      </c>
    </row>
    <row r="80" spans="2:12" ht="19.149999999999999" customHeight="1" x14ac:dyDescent="0.25">
      <c r="B80" s="32" t="s">
        <v>42</v>
      </c>
      <c r="C80" s="22">
        <v>456</v>
      </c>
      <c r="D80" s="23">
        <f>C80/C82</f>
        <v>0.51525423728813557</v>
      </c>
      <c r="E80" s="22">
        <v>0</v>
      </c>
      <c r="F80" s="23">
        <f>E80/E82</f>
        <v>0</v>
      </c>
      <c r="G80" s="22">
        <v>61</v>
      </c>
      <c r="H80" s="23">
        <f>G80/G82</f>
        <v>0.51260504201680668</v>
      </c>
      <c r="I80" s="22">
        <v>0</v>
      </c>
      <c r="J80" s="23">
        <f>I80/I82</f>
        <v>0</v>
      </c>
      <c r="K80" s="22">
        <f>C80+E80+G80+I80</f>
        <v>517</v>
      </c>
      <c r="L80" s="23">
        <f>K80/K82</f>
        <v>0.51340615690168823</v>
      </c>
    </row>
    <row r="81" spans="2:12" ht="16.149999999999999" customHeight="1" x14ac:dyDescent="0.25">
      <c r="B81" s="75" t="s">
        <v>50</v>
      </c>
      <c r="C81" s="49">
        <v>238</v>
      </c>
      <c r="D81" s="76">
        <f>C81/C82</f>
        <v>0.26892655367231638</v>
      </c>
      <c r="E81" s="49">
        <v>2</v>
      </c>
      <c r="F81" s="76">
        <f>E81/E82</f>
        <v>1</v>
      </c>
      <c r="G81" s="49">
        <v>46</v>
      </c>
      <c r="H81" s="76">
        <f>G81/G82</f>
        <v>0.38655462184873951</v>
      </c>
      <c r="I81" s="49">
        <v>1</v>
      </c>
      <c r="J81" s="76">
        <f>I81/I82</f>
        <v>1</v>
      </c>
      <c r="K81" s="49">
        <f>C81+E81+G81+I81</f>
        <v>287</v>
      </c>
      <c r="L81" s="76">
        <f>K81/K82</f>
        <v>0.28500496524329694</v>
      </c>
    </row>
    <row r="82" spans="2:12" ht="18.75" customHeight="1" x14ac:dyDescent="0.25">
      <c r="B82" s="32" t="s">
        <v>3</v>
      </c>
      <c r="C82" s="33">
        <f>C79+C80+C81</f>
        <v>885</v>
      </c>
      <c r="D82" s="15">
        <v>1</v>
      </c>
      <c r="E82" s="33">
        <f>E79+E80+E81</f>
        <v>2</v>
      </c>
      <c r="F82" s="15">
        <v>1</v>
      </c>
      <c r="G82" s="33">
        <f>G79+G80+G81</f>
        <v>119</v>
      </c>
      <c r="H82" s="15">
        <v>1</v>
      </c>
      <c r="I82" s="33">
        <f>I80+I79+I81</f>
        <v>1</v>
      </c>
      <c r="J82" s="15">
        <v>1</v>
      </c>
      <c r="K82" s="33">
        <f>K79+K80+K81</f>
        <v>1007</v>
      </c>
      <c r="L82" s="15">
        <v>1</v>
      </c>
    </row>
    <row r="83" spans="2:12" ht="15" customHeight="1" x14ac:dyDescent="0.25">
      <c r="B83" s="32" t="s">
        <v>38</v>
      </c>
      <c r="C83" s="459">
        <f>C82/K82</f>
        <v>0.87884806355511425</v>
      </c>
      <c r="D83" s="460"/>
      <c r="E83" s="459">
        <f>E82/K82</f>
        <v>1.9860973187686196E-3</v>
      </c>
      <c r="F83" s="460"/>
      <c r="G83" s="459">
        <f>G82/K82</f>
        <v>0.11817279046673287</v>
      </c>
      <c r="H83" s="460"/>
      <c r="I83" s="459">
        <f>I82/K82</f>
        <v>9.930486593843098E-4</v>
      </c>
      <c r="J83" s="460"/>
      <c r="K83" s="462">
        <f>C83+E83+G83+I83</f>
        <v>1</v>
      </c>
      <c r="L83" s="463"/>
    </row>
    <row r="84" spans="2:12" ht="25.5" customHeight="1" x14ac:dyDescent="0.25"/>
    <row r="85" spans="2:12" ht="18" customHeight="1" x14ac:dyDescent="0.25">
      <c r="B85" s="421" t="s">
        <v>296</v>
      </c>
      <c r="C85" s="421"/>
      <c r="D85" s="421"/>
      <c r="E85" s="421"/>
      <c r="F85" s="421"/>
      <c r="G85" s="421"/>
      <c r="H85" s="421"/>
      <c r="I85" s="421"/>
      <c r="J85" s="421"/>
      <c r="K85" s="421"/>
      <c r="L85" s="421"/>
    </row>
    <row r="86" spans="2:12" ht="17.25" customHeight="1" x14ac:dyDescent="0.25">
      <c r="B86" s="456"/>
      <c r="C86" s="408" t="s">
        <v>53</v>
      </c>
      <c r="D86" s="408"/>
      <c r="E86" s="408" t="s">
        <v>54</v>
      </c>
      <c r="F86" s="408"/>
      <c r="G86" s="408" t="s">
        <v>55</v>
      </c>
      <c r="H86" s="408"/>
      <c r="I86" s="408" t="s">
        <v>56</v>
      </c>
      <c r="J86" s="408"/>
      <c r="K86" s="408" t="s">
        <v>3</v>
      </c>
      <c r="L86" s="408"/>
    </row>
    <row r="87" spans="2:12" ht="19.149999999999999" customHeight="1" x14ac:dyDescent="0.25">
      <c r="B87" s="456"/>
      <c r="C87" s="65" t="s">
        <v>57</v>
      </c>
      <c r="D87" s="66" t="s">
        <v>58</v>
      </c>
      <c r="E87" s="65" t="s">
        <v>57</v>
      </c>
      <c r="F87" s="66" t="s">
        <v>58</v>
      </c>
      <c r="G87" s="65" t="s">
        <v>57</v>
      </c>
      <c r="H87" s="66" t="s">
        <v>58</v>
      </c>
      <c r="I87" s="65" t="s">
        <v>57</v>
      </c>
      <c r="J87" s="66" t="s">
        <v>58</v>
      </c>
      <c r="K87" s="65" t="s">
        <v>57</v>
      </c>
      <c r="L87" s="66" t="s">
        <v>58</v>
      </c>
    </row>
    <row r="88" spans="2:12" ht="19.899999999999999" customHeight="1" x14ac:dyDescent="0.25">
      <c r="B88" s="32" t="s">
        <v>41</v>
      </c>
      <c r="C88" s="22">
        <v>184</v>
      </c>
      <c r="D88" s="23">
        <f>C88/C91</f>
        <v>0.27710843373493976</v>
      </c>
      <c r="E88" s="22">
        <v>0</v>
      </c>
      <c r="F88" s="23">
        <f>E88/E91</f>
        <v>0</v>
      </c>
      <c r="G88" s="22">
        <v>9</v>
      </c>
      <c r="H88" s="23">
        <f>G88/G91</f>
        <v>0.25</v>
      </c>
      <c r="I88" s="22">
        <v>0</v>
      </c>
      <c r="J88" s="68">
        <f>I88/I91</f>
        <v>0</v>
      </c>
      <c r="K88" s="22">
        <f>C88+E88+G88+I88</f>
        <v>193</v>
      </c>
      <c r="L88" s="23">
        <f>K88/K91</f>
        <v>0.27337110481586402</v>
      </c>
    </row>
    <row r="89" spans="2:12" ht="16.899999999999999" customHeight="1" x14ac:dyDescent="0.25">
      <c r="B89" s="32" t="s">
        <v>42</v>
      </c>
      <c r="C89" s="22">
        <v>360</v>
      </c>
      <c r="D89" s="23">
        <f>C89/C91</f>
        <v>0.54216867469879515</v>
      </c>
      <c r="E89" s="22">
        <v>0</v>
      </c>
      <c r="F89" s="23">
        <f>E89/E91</f>
        <v>0</v>
      </c>
      <c r="G89" s="22">
        <v>11</v>
      </c>
      <c r="H89" s="23">
        <f>G89/G91</f>
        <v>0.30555555555555558</v>
      </c>
      <c r="I89" s="22">
        <v>0</v>
      </c>
      <c r="J89" s="68">
        <f>I89/I91</f>
        <v>0</v>
      </c>
      <c r="K89" s="22">
        <f>C89+E89+G89+I89</f>
        <v>371</v>
      </c>
      <c r="L89" s="23">
        <f>K89/K91</f>
        <v>0.5254957507082153</v>
      </c>
    </row>
    <row r="90" spans="2:12" ht="16.899999999999999" customHeight="1" x14ac:dyDescent="0.25">
      <c r="B90" s="75" t="s">
        <v>50</v>
      </c>
      <c r="C90" s="49">
        <v>120</v>
      </c>
      <c r="D90" s="76">
        <f>C90/C91</f>
        <v>0.18072289156626506</v>
      </c>
      <c r="E90" s="49">
        <v>1</v>
      </c>
      <c r="F90" s="76">
        <f>E90/E91</f>
        <v>1</v>
      </c>
      <c r="G90" s="49">
        <v>16</v>
      </c>
      <c r="H90" s="76">
        <f>G90/G91</f>
        <v>0.44444444444444442</v>
      </c>
      <c r="I90" s="49">
        <v>5</v>
      </c>
      <c r="J90" s="81">
        <f>I90/I91</f>
        <v>1</v>
      </c>
      <c r="K90" s="49">
        <f>C90+E90+G90+I90</f>
        <v>142</v>
      </c>
      <c r="L90" s="76">
        <f>K90/K91</f>
        <v>0.20113314447592068</v>
      </c>
    </row>
    <row r="91" spans="2:12" ht="18.600000000000001" customHeight="1" x14ac:dyDescent="0.25">
      <c r="B91" s="32" t="s">
        <v>3</v>
      </c>
      <c r="C91" s="33">
        <f>C88+C89+C90</f>
        <v>664</v>
      </c>
      <c r="D91" s="15">
        <v>1</v>
      </c>
      <c r="E91" s="33">
        <f>E88+E89+E90</f>
        <v>1</v>
      </c>
      <c r="F91" s="15">
        <v>1</v>
      </c>
      <c r="G91" s="33">
        <f>G88+G89+G90</f>
        <v>36</v>
      </c>
      <c r="H91" s="15">
        <v>1</v>
      </c>
      <c r="I91" s="33">
        <f>I89+I88+I90</f>
        <v>5</v>
      </c>
      <c r="J91" s="15">
        <v>1</v>
      </c>
      <c r="K91" s="33">
        <f>K88+K89+K90</f>
        <v>706</v>
      </c>
      <c r="L91" s="15">
        <v>1</v>
      </c>
    </row>
    <row r="92" spans="2:12" ht="17.45" customHeight="1" x14ac:dyDescent="0.25">
      <c r="B92" s="32" t="s">
        <v>38</v>
      </c>
      <c r="C92" s="451">
        <f>C91/K91</f>
        <v>0.94050991501416425</v>
      </c>
      <c r="D92" s="452"/>
      <c r="E92" s="451">
        <f>E91/K91</f>
        <v>1.4164305949008499E-3</v>
      </c>
      <c r="F92" s="452"/>
      <c r="G92" s="451">
        <f>G91/K91</f>
        <v>5.0991501416430593E-2</v>
      </c>
      <c r="H92" s="452"/>
      <c r="I92" s="451">
        <f>I91/K91</f>
        <v>7.0821529745042494E-3</v>
      </c>
      <c r="J92" s="452"/>
      <c r="K92" s="462">
        <f>C92+E92+G92+I92</f>
        <v>0.99999999999999989</v>
      </c>
      <c r="L92" s="463"/>
    </row>
    <row r="93" spans="2:12" ht="16.149999999999999" customHeight="1" x14ac:dyDescent="0.25"/>
    <row r="94" spans="2:12" ht="39" customHeight="1" x14ac:dyDescent="0.25">
      <c r="B94" s="414" t="s">
        <v>297</v>
      </c>
      <c r="C94" s="414"/>
      <c r="D94" s="414"/>
    </row>
    <row r="95" spans="2:12" ht="34.15" customHeight="1" x14ac:dyDescent="0.3">
      <c r="B95" s="84"/>
      <c r="C95" s="77" t="s">
        <v>34</v>
      </c>
      <c r="D95" s="77" t="s">
        <v>35</v>
      </c>
    </row>
    <row r="96" spans="2:12" ht="16.5" customHeight="1" x14ac:dyDescent="0.25">
      <c r="B96" s="43" t="s">
        <v>41</v>
      </c>
      <c r="C96" s="83">
        <v>203</v>
      </c>
      <c r="D96" s="83">
        <v>193</v>
      </c>
    </row>
    <row r="97" spans="2:11" ht="23.45" customHeight="1" x14ac:dyDescent="0.25">
      <c r="B97" s="43" t="s">
        <v>42</v>
      </c>
      <c r="C97" s="83">
        <v>517</v>
      </c>
      <c r="D97" s="83">
        <v>371</v>
      </c>
    </row>
    <row r="98" spans="2:11" ht="26.25" customHeight="1" x14ac:dyDescent="0.25">
      <c r="B98" s="43" t="s">
        <v>50</v>
      </c>
      <c r="C98" s="83">
        <v>287</v>
      </c>
      <c r="D98" s="83">
        <v>142</v>
      </c>
    </row>
    <row r="99" spans="2:11" ht="26.25" customHeight="1" x14ac:dyDescent="0.25"/>
    <row r="100" spans="2:11" ht="41.25" customHeight="1" x14ac:dyDescent="0.25"/>
    <row r="101" spans="2:11" ht="48" customHeight="1" x14ac:dyDescent="0.25">
      <c r="B101" s="444" t="s">
        <v>298</v>
      </c>
      <c r="C101" s="444"/>
      <c r="D101" s="444"/>
    </row>
    <row r="102" spans="2:11" ht="33.6" customHeight="1" x14ac:dyDescent="0.3">
      <c r="B102" s="82"/>
      <c r="C102" s="77" t="s">
        <v>34</v>
      </c>
      <c r="D102" s="77" t="s">
        <v>35</v>
      </c>
    </row>
    <row r="103" spans="2:11" ht="21.6" customHeight="1" x14ac:dyDescent="0.25">
      <c r="B103" s="43" t="s">
        <v>41</v>
      </c>
      <c r="C103" s="83">
        <v>146.34</v>
      </c>
      <c r="D103" s="83">
        <v>98.3</v>
      </c>
    </row>
    <row r="104" spans="2:11" ht="17.45" customHeight="1" x14ac:dyDescent="0.25">
      <c r="B104" s="43" t="s">
        <v>42</v>
      </c>
      <c r="C104" s="83">
        <v>32.01</v>
      </c>
      <c r="D104" s="83">
        <v>23.81</v>
      </c>
    </row>
    <row r="105" spans="2:11" ht="19.149999999999999" customHeight="1" x14ac:dyDescent="0.25">
      <c r="B105" s="43" t="s">
        <v>50</v>
      </c>
      <c r="C105" s="83">
        <v>21.03</v>
      </c>
      <c r="D105" s="83">
        <v>9.81</v>
      </c>
    </row>
    <row r="106" spans="2:11" ht="39.75" customHeight="1" x14ac:dyDescent="0.25"/>
    <row r="107" spans="2:11" ht="21" customHeight="1" x14ac:dyDescent="0.25"/>
    <row r="108" spans="2:11" ht="21" customHeight="1" x14ac:dyDescent="0.25">
      <c r="B108" s="464" t="s">
        <v>439</v>
      </c>
      <c r="C108" s="464"/>
      <c r="D108" s="464"/>
      <c r="E108" s="464"/>
      <c r="F108" s="464"/>
      <c r="G108" s="464"/>
      <c r="H108" s="464"/>
      <c r="I108" s="464"/>
      <c r="J108" s="464"/>
      <c r="K108" s="464"/>
    </row>
    <row r="109" spans="2:11" ht="17.45" customHeight="1" x14ac:dyDescent="0.25">
      <c r="B109" s="422"/>
      <c r="C109" s="461" t="s">
        <v>34</v>
      </c>
      <c r="D109" s="461"/>
      <c r="E109" s="461"/>
      <c r="F109" s="458" t="s">
        <v>35</v>
      </c>
      <c r="G109" s="458"/>
      <c r="H109" s="458"/>
      <c r="I109" s="432" t="s">
        <v>3</v>
      </c>
      <c r="J109" s="432"/>
      <c r="K109" s="432"/>
    </row>
    <row r="110" spans="2:11" ht="18" customHeight="1" x14ac:dyDescent="0.25">
      <c r="B110" s="424"/>
      <c r="C110" s="287" t="s">
        <v>73</v>
      </c>
      <c r="D110" s="288" t="s">
        <v>74</v>
      </c>
      <c r="E110" s="289" t="s">
        <v>75</v>
      </c>
      <c r="F110" s="287" t="s">
        <v>73</v>
      </c>
      <c r="G110" s="288" t="s">
        <v>74</v>
      </c>
      <c r="H110" s="289" t="s">
        <v>75</v>
      </c>
      <c r="I110" s="287" t="s">
        <v>73</v>
      </c>
      <c r="J110" s="288" t="s">
        <v>74</v>
      </c>
      <c r="K110" s="289" t="s">
        <v>75</v>
      </c>
    </row>
    <row r="111" spans="2:11" ht="39" x14ac:dyDescent="0.25">
      <c r="B111" s="85" t="s">
        <v>88</v>
      </c>
      <c r="C111" s="51">
        <v>446</v>
      </c>
      <c r="D111" s="51">
        <v>1281</v>
      </c>
      <c r="E111" s="51">
        <v>527</v>
      </c>
      <c r="F111" s="51">
        <v>301</v>
      </c>
      <c r="G111" s="51">
        <v>1208</v>
      </c>
      <c r="H111" s="51">
        <v>201</v>
      </c>
      <c r="I111" s="51">
        <f t="shared" ref="I111:K112" si="1">C111+F111</f>
        <v>747</v>
      </c>
      <c r="J111" s="51">
        <f t="shared" si="1"/>
        <v>2489</v>
      </c>
      <c r="K111" s="51">
        <f t="shared" si="1"/>
        <v>728</v>
      </c>
    </row>
    <row r="112" spans="2:11" ht="39" x14ac:dyDescent="0.25">
      <c r="B112" s="85" t="s">
        <v>90</v>
      </c>
      <c r="C112" s="86">
        <v>146338552</v>
      </c>
      <c r="D112" s="86">
        <v>32012521</v>
      </c>
      <c r="E112" s="86">
        <v>21028518</v>
      </c>
      <c r="F112" s="86">
        <v>98298514</v>
      </c>
      <c r="G112" s="86">
        <v>23808279</v>
      </c>
      <c r="H112" s="86">
        <v>9806738</v>
      </c>
      <c r="I112" s="86">
        <f t="shared" si="1"/>
        <v>244637066</v>
      </c>
      <c r="J112" s="86">
        <f t="shared" si="1"/>
        <v>55820800</v>
      </c>
      <c r="K112" s="86">
        <f t="shared" si="1"/>
        <v>30835256</v>
      </c>
    </row>
    <row r="113" spans="2:12" ht="39" customHeight="1" x14ac:dyDescent="0.25">
      <c r="B113" s="85" t="s">
        <v>89</v>
      </c>
      <c r="C113" s="87">
        <f t="shared" ref="C113:K113" si="2">C112/C111</f>
        <v>328113.34529147984</v>
      </c>
      <c r="D113" s="87">
        <f t="shared" si="2"/>
        <v>24990.258391881343</v>
      </c>
      <c r="E113" s="87">
        <f t="shared" si="2"/>
        <v>39902.311195445924</v>
      </c>
      <c r="F113" s="87">
        <f t="shared" si="2"/>
        <v>326573.13621262461</v>
      </c>
      <c r="G113" s="87">
        <f t="shared" si="2"/>
        <v>19708.840231788079</v>
      </c>
      <c r="H113" s="87">
        <f t="shared" si="2"/>
        <v>48789.741293532337</v>
      </c>
      <c r="I113" s="87">
        <f t="shared" si="2"/>
        <v>327492.72556894243</v>
      </c>
      <c r="J113" s="87">
        <f t="shared" si="2"/>
        <v>22426.998794696665</v>
      </c>
      <c r="K113" s="87">
        <f t="shared" si="2"/>
        <v>42356.120879120877</v>
      </c>
    </row>
    <row r="115" spans="2:12" ht="29.45" customHeight="1" x14ac:dyDescent="0.25">
      <c r="B115" s="414" t="s">
        <v>83</v>
      </c>
      <c r="C115" s="414"/>
      <c r="D115" s="414"/>
      <c r="E115" s="206"/>
      <c r="F115" s="206"/>
      <c r="G115" s="206"/>
      <c r="H115" s="206"/>
    </row>
    <row r="116" spans="2:12" x14ac:dyDescent="0.25">
      <c r="B116" s="22" t="s">
        <v>79</v>
      </c>
      <c r="C116" s="67" t="s">
        <v>80</v>
      </c>
      <c r="D116" s="67" t="s">
        <v>0</v>
      </c>
    </row>
    <row r="117" spans="2:12" x14ac:dyDescent="0.25">
      <c r="B117" s="89" t="s">
        <v>64</v>
      </c>
      <c r="C117" s="22">
        <v>3863</v>
      </c>
      <c r="D117" s="285">
        <f>C117/C120</f>
        <v>0.97452068617558019</v>
      </c>
    </row>
    <row r="118" spans="2:12" ht="25.5" x14ac:dyDescent="0.25">
      <c r="B118" s="89" t="s">
        <v>81</v>
      </c>
      <c r="C118" s="22">
        <v>96</v>
      </c>
      <c r="D118" s="285">
        <f>C118/C120</f>
        <v>2.4217961654894045E-2</v>
      </c>
    </row>
    <row r="119" spans="2:12" x14ac:dyDescent="0.25">
      <c r="B119" s="89" t="s">
        <v>82</v>
      </c>
      <c r="C119" s="22">
        <v>5</v>
      </c>
      <c r="D119" s="285">
        <f>C119/C120</f>
        <v>1.2613521695257316E-3</v>
      </c>
    </row>
    <row r="120" spans="2:12" x14ac:dyDescent="0.25">
      <c r="B120" s="88" t="s">
        <v>3</v>
      </c>
      <c r="C120" s="90">
        <f>C117+C118+C119</f>
        <v>3964</v>
      </c>
      <c r="D120" s="286">
        <v>1</v>
      </c>
    </row>
    <row r="122" spans="2:12" ht="15.75" x14ac:dyDescent="0.25">
      <c r="B122" s="454" t="s">
        <v>299</v>
      </c>
      <c r="C122" s="454"/>
      <c r="D122" s="454"/>
      <c r="E122" s="454"/>
      <c r="F122" s="454"/>
      <c r="G122" s="454"/>
      <c r="H122" s="454"/>
      <c r="I122" s="454"/>
      <c r="J122" s="454"/>
      <c r="K122" s="454"/>
      <c r="L122" s="454"/>
    </row>
    <row r="123" spans="2:12" x14ac:dyDescent="0.25">
      <c r="B123" s="3"/>
      <c r="C123" s="3" t="s">
        <v>63</v>
      </c>
      <c r="D123" s="3" t="s">
        <v>78</v>
      </c>
      <c r="E123" s="3" t="s">
        <v>38</v>
      </c>
    </row>
    <row r="124" spans="2:12" x14ac:dyDescent="0.25">
      <c r="B124" s="3" t="s">
        <v>41</v>
      </c>
      <c r="C124" s="3">
        <v>396</v>
      </c>
      <c r="D124" s="59">
        <v>244637066</v>
      </c>
      <c r="E124" s="55">
        <f>D124/D127</f>
        <v>0.73843086304701488</v>
      </c>
    </row>
    <row r="125" spans="2:12" x14ac:dyDescent="0.25">
      <c r="B125" s="3" t="s">
        <v>42</v>
      </c>
      <c r="C125" s="3">
        <v>888</v>
      </c>
      <c r="D125" s="59">
        <v>55820800</v>
      </c>
      <c r="E125" s="55">
        <f>D125/D127</f>
        <v>0.1684936881967625</v>
      </c>
    </row>
    <row r="126" spans="2:12" ht="16.149999999999999" customHeight="1" x14ac:dyDescent="0.25">
      <c r="B126" s="3" t="s">
        <v>50</v>
      </c>
      <c r="C126" s="3">
        <v>429</v>
      </c>
      <c r="D126" s="59">
        <v>30835256</v>
      </c>
      <c r="E126" s="55">
        <f>D126/D127</f>
        <v>9.307544875622259E-2</v>
      </c>
    </row>
    <row r="127" spans="2:12" x14ac:dyDescent="0.25">
      <c r="B127" s="3" t="s">
        <v>3</v>
      </c>
      <c r="C127" s="3">
        <f>C124+C125+C126</f>
        <v>1713</v>
      </c>
      <c r="D127" s="59">
        <f>D124+D125+D126</f>
        <v>331293122</v>
      </c>
      <c r="E127" s="55">
        <v>1</v>
      </c>
    </row>
    <row r="134" spans="2:12" ht="25.5" x14ac:dyDescent="0.35">
      <c r="B134" s="468" t="s">
        <v>76</v>
      </c>
      <c r="C134" s="468"/>
      <c r="D134" s="468"/>
      <c r="E134" s="468"/>
      <c r="F134" s="468"/>
      <c r="G134" s="468"/>
      <c r="H134" s="468"/>
      <c r="I134" s="468"/>
      <c r="J134" s="468"/>
      <c r="K134" s="468"/>
      <c r="L134" s="468"/>
    </row>
    <row r="135" spans="2:12" ht="19.149999999999999" customHeight="1" x14ac:dyDescent="0.25">
      <c r="B135" s="400" t="s">
        <v>316</v>
      </c>
      <c r="C135" s="400"/>
      <c r="D135" s="400"/>
      <c r="E135" s="400"/>
      <c r="F135" s="400"/>
      <c r="G135" s="400"/>
      <c r="H135" s="400"/>
      <c r="I135" s="400"/>
      <c r="J135" s="400"/>
      <c r="K135" s="96"/>
      <c r="L135" s="96"/>
    </row>
    <row r="136" spans="2:12" x14ac:dyDescent="0.25">
      <c r="B136" s="456"/>
      <c r="C136" s="408" t="s">
        <v>53</v>
      </c>
      <c r="D136" s="408"/>
      <c r="E136" s="408" t="s">
        <v>54</v>
      </c>
      <c r="F136" s="408"/>
      <c r="G136" s="408" t="s">
        <v>55</v>
      </c>
      <c r="H136" s="408"/>
      <c r="I136" s="408" t="s">
        <v>3</v>
      </c>
      <c r="J136" s="408"/>
    </row>
    <row r="137" spans="2:12" x14ac:dyDescent="0.25">
      <c r="B137" s="456"/>
      <c r="C137" s="65" t="s">
        <v>57</v>
      </c>
      <c r="D137" s="66" t="s">
        <v>58</v>
      </c>
      <c r="E137" s="65" t="s">
        <v>57</v>
      </c>
      <c r="F137" s="66" t="s">
        <v>58</v>
      </c>
      <c r="G137" s="65" t="s">
        <v>57</v>
      </c>
      <c r="H137" s="66" t="s">
        <v>58</v>
      </c>
      <c r="I137" s="65" t="s">
        <v>57</v>
      </c>
      <c r="J137" s="66" t="s">
        <v>58</v>
      </c>
    </row>
    <row r="138" spans="2:12" x14ac:dyDescent="0.25">
      <c r="B138" s="62" t="s">
        <v>41</v>
      </c>
      <c r="C138" s="22">
        <v>9</v>
      </c>
      <c r="D138" s="23">
        <f>C138/C141</f>
        <v>2.4193548387096774E-2</v>
      </c>
      <c r="E138" s="22">
        <v>1</v>
      </c>
      <c r="F138" s="23">
        <f>E138/E141</f>
        <v>7.1428571428571425E-2</v>
      </c>
      <c r="G138" s="22">
        <v>2</v>
      </c>
      <c r="H138" s="23">
        <f>G138/G141</f>
        <v>2.4691358024691357E-2</v>
      </c>
      <c r="I138" s="22">
        <f>C138+E138+G138</f>
        <v>12</v>
      </c>
      <c r="J138" s="23">
        <f>I138/I141</f>
        <v>2.569593147751606E-2</v>
      </c>
    </row>
    <row r="139" spans="2:12" x14ac:dyDescent="0.25">
      <c r="B139" s="62" t="s">
        <v>42</v>
      </c>
      <c r="C139" s="22">
        <v>260</v>
      </c>
      <c r="D139" s="23">
        <f>C139/C141</f>
        <v>0.69892473118279574</v>
      </c>
      <c r="E139" s="22">
        <v>2</v>
      </c>
      <c r="F139" s="23">
        <f>E139/E141</f>
        <v>0.14285714285714285</v>
      </c>
      <c r="G139" s="22">
        <v>38</v>
      </c>
      <c r="H139" s="23">
        <f>G139/G141</f>
        <v>0.46913580246913578</v>
      </c>
      <c r="I139" s="22">
        <f>C139+E139+G139</f>
        <v>300</v>
      </c>
      <c r="J139" s="23">
        <f>I139/I141</f>
        <v>0.64239828693790146</v>
      </c>
    </row>
    <row r="140" spans="2:12" x14ac:dyDescent="0.25">
      <c r="B140" s="75" t="s">
        <v>50</v>
      </c>
      <c r="C140" s="64">
        <v>103</v>
      </c>
      <c r="D140" s="76">
        <f>C140/C141</f>
        <v>0.2768817204301075</v>
      </c>
      <c r="E140" s="64">
        <v>11</v>
      </c>
      <c r="F140" s="76">
        <f>E140/E141</f>
        <v>0.7857142857142857</v>
      </c>
      <c r="G140" s="64">
        <v>41</v>
      </c>
      <c r="H140" s="76">
        <f>G140/G141</f>
        <v>0.50617283950617287</v>
      </c>
      <c r="I140" s="64">
        <f>C140+E140+G140</f>
        <v>155</v>
      </c>
      <c r="J140" s="76">
        <f>I140/I141</f>
        <v>0.33190578158458245</v>
      </c>
    </row>
    <row r="141" spans="2:12" x14ac:dyDescent="0.25">
      <c r="B141" s="62" t="s">
        <v>3</v>
      </c>
      <c r="C141" s="63">
        <f>C138+C139+C140</f>
        <v>372</v>
      </c>
      <c r="D141" s="15">
        <v>1</v>
      </c>
      <c r="E141" s="63">
        <f>E138+E139+E140</f>
        <v>14</v>
      </c>
      <c r="F141" s="15">
        <v>1</v>
      </c>
      <c r="G141" s="63">
        <f>G138+G139+G140</f>
        <v>81</v>
      </c>
      <c r="H141" s="15">
        <v>1</v>
      </c>
      <c r="I141" s="63">
        <f>I138+I139+I140</f>
        <v>467</v>
      </c>
      <c r="J141" s="15">
        <v>1</v>
      </c>
    </row>
    <row r="142" spans="2:12" x14ac:dyDescent="0.25">
      <c r="B142" s="62" t="s">
        <v>38</v>
      </c>
      <c r="C142" s="459">
        <f>C141/I141</f>
        <v>0.79657387580299788</v>
      </c>
      <c r="D142" s="460"/>
      <c r="E142" s="459">
        <f>E141/I141</f>
        <v>2.9978586723768737E-2</v>
      </c>
      <c r="F142" s="460"/>
      <c r="G142" s="459">
        <f>G141/I141</f>
        <v>0.17344753747323341</v>
      </c>
      <c r="H142" s="460"/>
      <c r="I142" s="462">
        <f>C142+E142+G142</f>
        <v>1</v>
      </c>
      <c r="J142" s="463"/>
    </row>
    <row r="144" spans="2:12" ht="15.75" x14ac:dyDescent="0.25">
      <c r="B144" s="400" t="s">
        <v>317</v>
      </c>
      <c r="C144" s="400"/>
      <c r="D144" s="400"/>
      <c r="E144" s="400"/>
      <c r="F144" s="400"/>
      <c r="G144" s="400"/>
      <c r="H144" s="400"/>
      <c r="I144" s="400"/>
      <c r="J144" s="400"/>
      <c r="K144" s="96"/>
      <c r="L144" s="96"/>
    </row>
    <row r="145" spans="2:10" x14ac:dyDescent="0.25">
      <c r="B145" s="456"/>
      <c r="C145" s="408" t="s">
        <v>53</v>
      </c>
      <c r="D145" s="408"/>
      <c r="E145" s="408" t="s">
        <v>54</v>
      </c>
      <c r="F145" s="408"/>
      <c r="G145" s="408" t="s">
        <v>55</v>
      </c>
      <c r="H145" s="408"/>
      <c r="I145" s="408" t="s">
        <v>3</v>
      </c>
      <c r="J145" s="408"/>
    </row>
    <row r="146" spans="2:10" x14ac:dyDescent="0.25">
      <c r="B146" s="456"/>
      <c r="C146" s="65" t="s">
        <v>57</v>
      </c>
      <c r="D146" s="66" t="s">
        <v>58</v>
      </c>
      <c r="E146" s="65" t="s">
        <v>57</v>
      </c>
      <c r="F146" s="66" t="s">
        <v>58</v>
      </c>
      <c r="G146" s="65" t="s">
        <v>57</v>
      </c>
      <c r="H146" s="66" t="s">
        <v>58</v>
      </c>
      <c r="I146" s="65" t="s">
        <v>57</v>
      </c>
      <c r="J146" s="66" t="s">
        <v>58</v>
      </c>
    </row>
    <row r="147" spans="2:10" x14ac:dyDescent="0.25">
      <c r="B147" s="62" t="s">
        <v>41</v>
      </c>
      <c r="C147" s="22">
        <v>4</v>
      </c>
      <c r="D147" s="23">
        <f>C147/C150</f>
        <v>2.7027027027027029E-2</v>
      </c>
      <c r="E147" s="22">
        <v>0</v>
      </c>
      <c r="F147" s="23">
        <v>0</v>
      </c>
      <c r="G147" s="22">
        <v>0</v>
      </c>
      <c r="H147" s="23">
        <f>G147/G150</f>
        <v>0</v>
      </c>
      <c r="I147" s="22">
        <f>C147+E147+G147</f>
        <v>4</v>
      </c>
      <c r="J147" s="23">
        <f>I147/I150</f>
        <v>2.4390243902439025E-2</v>
      </c>
    </row>
    <row r="148" spans="2:10" x14ac:dyDescent="0.25">
      <c r="B148" s="62" t="s">
        <v>42</v>
      </c>
      <c r="C148" s="22">
        <v>103</v>
      </c>
      <c r="D148" s="23">
        <f>C148/C150</f>
        <v>0.69594594594594594</v>
      </c>
      <c r="E148" s="22">
        <v>0</v>
      </c>
      <c r="F148" s="23">
        <v>0</v>
      </c>
      <c r="G148" s="22">
        <v>6</v>
      </c>
      <c r="H148" s="23">
        <f>G148/G150</f>
        <v>0.375</v>
      </c>
      <c r="I148" s="22">
        <f>C148+E148+G148</f>
        <v>109</v>
      </c>
      <c r="J148" s="23">
        <f>I148/I150</f>
        <v>0.66463414634146345</v>
      </c>
    </row>
    <row r="149" spans="2:10" x14ac:dyDescent="0.25">
      <c r="B149" s="75" t="s">
        <v>50</v>
      </c>
      <c r="C149" s="64">
        <v>41</v>
      </c>
      <c r="D149" s="76">
        <f>C149/C150</f>
        <v>0.27702702702702703</v>
      </c>
      <c r="E149" s="64">
        <v>0</v>
      </c>
      <c r="F149" s="76">
        <v>0</v>
      </c>
      <c r="G149" s="64">
        <v>10</v>
      </c>
      <c r="H149" s="76">
        <f>G149/G150</f>
        <v>0.625</v>
      </c>
      <c r="I149" s="64">
        <f>C149+E149+G149</f>
        <v>51</v>
      </c>
      <c r="J149" s="76">
        <f>I149/I150</f>
        <v>0.31097560975609756</v>
      </c>
    </row>
    <row r="150" spans="2:10" x14ac:dyDescent="0.25">
      <c r="B150" s="62" t="s">
        <v>3</v>
      </c>
      <c r="C150" s="63">
        <f>C147+C148+C149</f>
        <v>148</v>
      </c>
      <c r="D150" s="15">
        <v>1</v>
      </c>
      <c r="E150" s="63">
        <f>E147+E148+E149</f>
        <v>0</v>
      </c>
      <c r="F150" s="15">
        <v>1</v>
      </c>
      <c r="G150" s="63">
        <f>G147+G148+G149</f>
        <v>16</v>
      </c>
      <c r="H150" s="15">
        <v>1</v>
      </c>
      <c r="I150" s="63">
        <f>I147+I148+I149</f>
        <v>164</v>
      </c>
      <c r="J150" s="15">
        <v>1</v>
      </c>
    </row>
    <row r="151" spans="2:10" x14ac:dyDescent="0.25">
      <c r="B151" s="62" t="s">
        <v>38</v>
      </c>
      <c r="C151" s="451">
        <f>C150/I150</f>
        <v>0.90243902439024393</v>
      </c>
      <c r="D151" s="452"/>
      <c r="E151" s="451">
        <f>E150/I150</f>
        <v>0</v>
      </c>
      <c r="F151" s="452"/>
      <c r="G151" s="451">
        <f>G150/I150</f>
        <v>9.7560975609756101E-2</v>
      </c>
      <c r="H151" s="452"/>
      <c r="I151" s="462">
        <f>C151+E151+G151</f>
        <v>1</v>
      </c>
      <c r="J151" s="463"/>
    </row>
    <row r="153" spans="2:10" ht="34.9" customHeight="1" x14ac:dyDescent="0.25">
      <c r="B153" s="414" t="s">
        <v>318</v>
      </c>
      <c r="C153" s="414"/>
      <c r="D153" s="414"/>
    </row>
    <row r="154" spans="2:10" ht="30.75" x14ac:dyDescent="0.3">
      <c r="B154" s="84"/>
      <c r="C154" s="77" t="s">
        <v>34</v>
      </c>
      <c r="D154" s="77" t="s">
        <v>35</v>
      </c>
    </row>
    <row r="155" spans="2:10" x14ac:dyDescent="0.25">
      <c r="B155" s="43" t="s">
        <v>41</v>
      </c>
      <c r="C155" s="83">
        <v>12</v>
      </c>
      <c r="D155" s="83">
        <v>4</v>
      </c>
    </row>
    <row r="156" spans="2:10" x14ac:dyDescent="0.25">
      <c r="B156" s="43" t="s">
        <v>42</v>
      </c>
      <c r="C156" s="83">
        <v>300</v>
      </c>
      <c r="D156" s="83">
        <v>109</v>
      </c>
    </row>
    <row r="157" spans="2:10" x14ac:dyDescent="0.25">
      <c r="B157" s="43" t="s">
        <v>50</v>
      </c>
      <c r="C157" s="83">
        <v>155</v>
      </c>
      <c r="D157" s="83">
        <v>51</v>
      </c>
    </row>
    <row r="158" spans="2:10" x14ac:dyDescent="0.25">
      <c r="C158">
        <f>C155+C156+C157</f>
        <v>467</v>
      </c>
      <c r="D158">
        <f>D155+D156+D157</f>
        <v>164</v>
      </c>
    </row>
    <row r="161" spans="2:12" ht="30.75" customHeight="1" x14ac:dyDescent="0.25"/>
    <row r="162" spans="2:12" ht="48.6" customHeight="1" x14ac:dyDescent="0.25">
      <c r="B162" s="444" t="s">
        <v>319</v>
      </c>
      <c r="C162" s="444"/>
      <c r="D162" s="444"/>
    </row>
    <row r="163" spans="2:12" ht="30.75" x14ac:dyDescent="0.3">
      <c r="B163" s="82"/>
      <c r="C163" s="77" t="s">
        <v>34</v>
      </c>
      <c r="D163" s="77" t="s">
        <v>35</v>
      </c>
    </row>
    <row r="164" spans="2:12" x14ac:dyDescent="0.25">
      <c r="B164" s="43" t="s">
        <v>41</v>
      </c>
      <c r="C164" s="83">
        <v>120.58</v>
      </c>
      <c r="D164" s="83">
        <v>28.62</v>
      </c>
    </row>
    <row r="165" spans="2:12" x14ac:dyDescent="0.25">
      <c r="B165" s="43" t="s">
        <v>42</v>
      </c>
      <c r="C165" s="83">
        <v>288.57</v>
      </c>
      <c r="D165" s="83">
        <v>54.02</v>
      </c>
    </row>
    <row r="166" spans="2:12" x14ac:dyDescent="0.25">
      <c r="B166" s="43" t="s">
        <v>50</v>
      </c>
      <c r="C166" s="83">
        <v>234.06</v>
      </c>
      <c r="D166" s="83">
        <v>156.32</v>
      </c>
    </row>
    <row r="167" spans="2:12" x14ac:dyDescent="0.25">
      <c r="C167">
        <f>C166+C165+C164</f>
        <v>643.21</v>
      </c>
      <c r="D167">
        <f>D166+D165+D164</f>
        <v>238.96</v>
      </c>
    </row>
    <row r="172" spans="2:12" ht="15.75" x14ac:dyDescent="0.25">
      <c r="B172" s="444" t="s">
        <v>322</v>
      </c>
      <c r="C172" s="444"/>
      <c r="D172" s="444"/>
      <c r="E172" s="444"/>
      <c r="F172" s="444"/>
      <c r="G172" s="444"/>
      <c r="H172" s="444"/>
      <c r="I172" s="444"/>
      <c r="J172" s="444"/>
      <c r="K172" s="444"/>
    </row>
    <row r="173" spans="2:12" x14ac:dyDescent="0.25">
      <c r="B173" s="422"/>
      <c r="C173" s="457" t="s">
        <v>34</v>
      </c>
      <c r="D173" s="457"/>
      <c r="E173" s="457"/>
      <c r="F173" s="458" t="s">
        <v>35</v>
      </c>
      <c r="G173" s="458"/>
      <c r="H173" s="458"/>
      <c r="I173" s="432" t="s">
        <v>3</v>
      </c>
      <c r="J173" s="432"/>
      <c r="K173" s="432"/>
    </row>
    <row r="174" spans="2:12" x14ac:dyDescent="0.25">
      <c r="B174" s="424"/>
      <c r="C174" s="287" t="s">
        <v>73</v>
      </c>
      <c r="D174" s="288" t="s">
        <v>74</v>
      </c>
      <c r="E174" s="289" t="s">
        <v>75</v>
      </c>
      <c r="F174" s="287" t="s">
        <v>73</v>
      </c>
      <c r="G174" s="288" t="s">
        <v>74</v>
      </c>
      <c r="H174" s="289" t="s">
        <v>75</v>
      </c>
      <c r="I174" s="287" t="s">
        <v>73</v>
      </c>
      <c r="J174" s="288" t="s">
        <v>74</v>
      </c>
      <c r="K174" s="289" t="s">
        <v>75</v>
      </c>
    </row>
    <row r="175" spans="2:12" ht="39" x14ac:dyDescent="0.25">
      <c r="B175" s="85" t="s">
        <v>88</v>
      </c>
      <c r="C175" s="51">
        <v>14</v>
      </c>
      <c r="D175" s="51">
        <v>1406</v>
      </c>
      <c r="E175" s="51">
        <v>318</v>
      </c>
      <c r="F175" s="51">
        <v>5</v>
      </c>
      <c r="G175" s="51">
        <v>538</v>
      </c>
      <c r="H175" s="51">
        <v>78</v>
      </c>
      <c r="I175" s="51">
        <f t="shared" ref="I175:I176" si="3">C175+F175</f>
        <v>19</v>
      </c>
      <c r="J175" s="51">
        <f>D175+G175</f>
        <v>1944</v>
      </c>
      <c r="K175" s="51">
        <f t="shared" ref="K175:K176" si="4">E175+H175</f>
        <v>396</v>
      </c>
    </row>
    <row r="176" spans="2:12" ht="39" x14ac:dyDescent="0.25">
      <c r="B176" s="85" t="s">
        <v>90</v>
      </c>
      <c r="C176" s="86">
        <v>120578871</v>
      </c>
      <c r="D176" s="86">
        <v>288572404</v>
      </c>
      <c r="E176" s="86">
        <v>234058834</v>
      </c>
      <c r="F176" s="86">
        <v>28624409</v>
      </c>
      <c r="G176" s="86">
        <v>54024573</v>
      </c>
      <c r="H176" s="86">
        <v>156320951</v>
      </c>
      <c r="I176" s="86">
        <f t="shared" si="3"/>
        <v>149203280</v>
      </c>
      <c r="J176" s="86">
        <f t="shared" ref="J176" si="5">D176+G176</f>
        <v>342596977</v>
      </c>
      <c r="K176" s="86">
        <f t="shared" si="4"/>
        <v>390379785</v>
      </c>
      <c r="L176" s="128"/>
    </row>
    <row r="177" spans="2:12" ht="42" customHeight="1" x14ac:dyDescent="0.25">
      <c r="B177" s="85" t="s">
        <v>89</v>
      </c>
      <c r="C177" s="87">
        <f t="shared" ref="C177:K177" si="6">C176/C175</f>
        <v>8612776.5</v>
      </c>
      <c r="D177" s="87">
        <f t="shared" si="6"/>
        <v>205243.5305832148</v>
      </c>
      <c r="E177" s="87">
        <f t="shared" si="6"/>
        <v>736034.06918238988</v>
      </c>
      <c r="F177" s="87">
        <f t="shared" si="6"/>
        <v>5724881.7999999998</v>
      </c>
      <c r="G177" s="87">
        <f t="shared" si="6"/>
        <v>100417.4219330855</v>
      </c>
      <c r="H177" s="87">
        <f t="shared" si="6"/>
        <v>2004114.7564102565</v>
      </c>
      <c r="I177" s="87">
        <f t="shared" si="6"/>
        <v>7852804.2105263155</v>
      </c>
      <c r="J177" s="87">
        <f t="shared" si="6"/>
        <v>176233.01286008229</v>
      </c>
      <c r="K177" s="87">
        <f t="shared" si="6"/>
        <v>985807.53787878784</v>
      </c>
    </row>
    <row r="179" spans="2:12" ht="15.75" x14ac:dyDescent="0.25">
      <c r="B179" s="455" t="s">
        <v>77</v>
      </c>
      <c r="C179" s="455"/>
      <c r="D179" s="455"/>
      <c r="E179" s="455"/>
      <c r="F179" s="455"/>
      <c r="G179" s="455"/>
      <c r="H179" s="455"/>
      <c r="I179" s="455"/>
      <c r="J179" s="455"/>
    </row>
    <row r="180" spans="2:12" ht="30" customHeight="1" x14ac:dyDescent="0.25">
      <c r="B180" s="41"/>
      <c r="C180" s="77" t="s">
        <v>47</v>
      </c>
      <c r="D180" s="42" t="s">
        <v>38</v>
      </c>
    </row>
    <row r="181" spans="2:12" ht="15.75" x14ac:dyDescent="0.25">
      <c r="B181" s="95" t="s">
        <v>34</v>
      </c>
      <c r="C181" s="3">
        <v>467</v>
      </c>
      <c r="D181" s="56">
        <f>C181/C183</f>
        <v>0.74009508716323291</v>
      </c>
    </row>
    <row r="182" spans="2:12" ht="17.45" customHeight="1" x14ac:dyDescent="0.25">
      <c r="B182" s="95" t="s">
        <v>35</v>
      </c>
      <c r="C182" s="3">
        <v>164</v>
      </c>
      <c r="D182" s="56">
        <f>C182/C183</f>
        <v>0.25990491283676703</v>
      </c>
    </row>
    <row r="183" spans="2:12" x14ac:dyDescent="0.25">
      <c r="B183" s="43" t="s">
        <v>3</v>
      </c>
      <c r="C183" s="43">
        <f>C181+C182</f>
        <v>631</v>
      </c>
      <c r="D183" s="58">
        <v>1</v>
      </c>
    </row>
    <row r="190" spans="2:12" ht="31.5" customHeight="1" x14ac:dyDescent="0.25">
      <c r="B190" s="454" t="s">
        <v>323</v>
      </c>
      <c r="C190" s="454"/>
      <c r="D190" s="454"/>
      <c r="E190" s="454"/>
      <c r="F190" s="454"/>
      <c r="G190" s="454"/>
      <c r="H190" s="454"/>
      <c r="I190" s="454"/>
      <c r="J190" s="454"/>
      <c r="K190" s="454"/>
      <c r="L190" s="454"/>
    </row>
    <row r="191" spans="2:12" x14ac:dyDescent="0.25">
      <c r="B191" s="3"/>
      <c r="C191" s="168" t="s">
        <v>230</v>
      </c>
      <c r="D191" s="3" t="s">
        <v>78</v>
      </c>
      <c r="E191" s="3" t="s">
        <v>38</v>
      </c>
    </row>
    <row r="192" spans="2:12" x14ac:dyDescent="0.25">
      <c r="B192" s="3" t="s">
        <v>41</v>
      </c>
      <c r="C192" s="3">
        <v>18</v>
      </c>
      <c r="D192" s="59">
        <f>I176</f>
        <v>149203280</v>
      </c>
      <c r="E192" s="202">
        <f>D192/D195</f>
        <v>0.16913019213372774</v>
      </c>
    </row>
    <row r="193" spans="2:8" x14ac:dyDescent="0.25">
      <c r="B193" s="3" t="s">
        <v>42</v>
      </c>
      <c r="C193" s="3">
        <v>354</v>
      </c>
      <c r="D193" s="59">
        <f>J176</f>
        <v>342596977</v>
      </c>
      <c r="E193" s="202">
        <f>D193/D195</f>
        <v>0.38835267257157013</v>
      </c>
    </row>
    <row r="194" spans="2:8" x14ac:dyDescent="0.25">
      <c r="B194" s="3" t="s">
        <v>50</v>
      </c>
      <c r="C194" s="3">
        <v>229</v>
      </c>
      <c r="D194" s="59">
        <f>K176</f>
        <v>390379785</v>
      </c>
      <c r="E194" s="202">
        <f>D194/D195</f>
        <v>0.4425171352947021</v>
      </c>
    </row>
    <row r="195" spans="2:8" x14ac:dyDescent="0.25">
      <c r="B195" s="3" t="s">
        <v>3</v>
      </c>
      <c r="C195" s="3">
        <f>C192+C193+C194</f>
        <v>601</v>
      </c>
      <c r="D195" s="59">
        <f>D192+D193+D194</f>
        <v>882180042</v>
      </c>
      <c r="E195" s="55">
        <v>1</v>
      </c>
    </row>
    <row r="203" spans="2:8" ht="34.15" customHeight="1" x14ac:dyDescent="0.25">
      <c r="B203" s="414" t="s">
        <v>324</v>
      </c>
      <c r="C203" s="414"/>
      <c r="D203" s="414"/>
      <c r="E203" s="414"/>
      <c r="F203" s="414"/>
      <c r="H203" s="159"/>
    </row>
    <row r="204" spans="2:8" ht="63.75" x14ac:dyDescent="0.25">
      <c r="B204" s="22" t="s">
        <v>79</v>
      </c>
      <c r="C204" s="67" t="s">
        <v>330</v>
      </c>
      <c r="D204" s="67" t="s">
        <v>0</v>
      </c>
      <c r="E204" s="22" t="s">
        <v>325</v>
      </c>
      <c r="F204" s="67" t="s">
        <v>0</v>
      </c>
    </row>
    <row r="205" spans="2:8" x14ac:dyDescent="0.25">
      <c r="B205" s="89" t="s">
        <v>64</v>
      </c>
      <c r="C205" s="22">
        <v>2242</v>
      </c>
      <c r="D205" s="285">
        <f>C205/C208</f>
        <v>0.95040271301398893</v>
      </c>
      <c r="E205" s="164">
        <v>833001498</v>
      </c>
      <c r="F205" s="285">
        <f>E205/E208</f>
        <v>0.94425339311858969</v>
      </c>
    </row>
    <row r="206" spans="2:8" ht="25.5" x14ac:dyDescent="0.25">
      <c r="B206" s="89" t="s">
        <v>81</v>
      </c>
      <c r="C206" s="22">
        <v>110</v>
      </c>
      <c r="D206" s="285">
        <f>C206/C208</f>
        <v>4.6629927935565918E-2</v>
      </c>
      <c r="E206" s="164">
        <v>38031035</v>
      </c>
      <c r="F206" s="285">
        <f>E206/E208</f>
        <v>4.3110287230914257E-2</v>
      </c>
    </row>
    <row r="207" spans="2:8" x14ac:dyDescent="0.25">
      <c r="B207" s="89" t="s">
        <v>82</v>
      </c>
      <c r="C207" s="22">
        <v>7</v>
      </c>
      <c r="D207" s="285">
        <f>C207/C208</f>
        <v>2.967359050445104E-3</v>
      </c>
      <c r="E207" s="164">
        <v>11147509</v>
      </c>
      <c r="F207" s="285">
        <f>E207/E208</f>
        <v>1.2636319650496015E-2</v>
      </c>
    </row>
    <row r="208" spans="2:8" x14ac:dyDescent="0.25">
      <c r="B208" s="88" t="s">
        <v>3</v>
      </c>
      <c r="C208" s="90">
        <f>C205+C206+C207</f>
        <v>2359</v>
      </c>
      <c r="D208" s="286">
        <v>1</v>
      </c>
      <c r="E208" s="13">
        <f>E205+E206+E207</f>
        <v>882180042</v>
      </c>
      <c r="F208" s="286">
        <v>1</v>
      </c>
    </row>
    <row r="209" spans="2:10" ht="33.6" customHeight="1" x14ac:dyDescent="0.25">
      <c r="B209" s="407" t="s">
        <v>321</v>
      </c>
      <c r="C209" s="407"/>
      <c r="D209" s="407"/>
    </row>
    <row r="210" spans="2:10" ht="15.75" x14ac:dyDescent="0.25">
      <c r="B210" s="41"/>
      <c r="C210" s="50" t="s">
        <v>320</v>
      </c>
      <c r="D210" s="42" t="s">
        <v>38</v>
      </c>
    </row>
    <row r="211" spans="2:10" ht="15.75" x14ac:dyDescent="0.25">
      <c r="B211" s="95" t="s">
        <v>34</v>
      </c>
      <c r="C211" s="3">
        <v>643210109</v>
      </c>
      <c r="D211" s="56">
        <f>C211/C213</f>
        <v>0.7291143285692242</v>
      </c>
    </row>
    <row r="212" spans="2:10" ht="15.75" x14ac:dyDescent="0.25">
      <c r="B212" s="95" t="s">
        <v>35</v>
      </c>
      <c r="C212" s="3">
        <v>238969933</v>
      </c>
      <c r="D212" s="56">
        <f>C212/C213</f>
        <v>0.2708856714307758</v>
      </c>
    </row>
    <row r="213" spans="2:10" x14ac:dyDescent="0.25">
      <c r="B213" s="43" t="s">
        <v>3</v>
      </c>
      <c r="C213" s="43">
        <f>C211+C212</f>
        <v>882180042</v>
      </c>
      <c r="D213" s="58">
        <v>1</v>
      </c>
    </row>
    <row r="217" spans="2:10" ht="26.25" customHeight="1" x14ac:dyDescent="0.25">
      <c r="B217" s="409" t="s">
        <v>329</v>
      </c>
      <c r="C217" s="409"/>
      <c r="D217" s="409"/>
      <c r="E217" s="409"/>
      <c r="F217" s="409"/>
    </row>
    <row r="218" spans="2:10" ht="15.75" x14ac:dyDescent="0.25">
      <c r="I218" s="189"/>
    </row>
    <row r="219" spans="2:10" ht="17.25" x14ac:dyDescent="0.3">
      <c r="B219" s="408" t="s">
        <v>79</v>
      </c>
      <c r="C219" s="408" t="s">
        <v>327</v>
      </c>
      <c r="D219" s="408"/>
      <c r="E219" s="408"/>
      <c r="F219" s="408"/>
      <c r="I219" s="1"/>
    </row>
    <row r="220" spans="2:10" x14ac:dyDescent="0.25">
      <c r="B220" s="408"/>
      <c r="C220" s="408" t="s">
        <v>64</v>
      </c>
      <c r="D220" s="408"/>
      <c r="E220" s="408" t="s">
        <v>326</v>
      </c>
      <c r="F220" s="408"/>
    </row>
    <row r="221" spans="2:10" x14ac:dyDescent="0.25">
      <c r="B221" s="130" t="s">
        <v>288</v>
      </c>
      <c r="C221" s="188" t="s">
        <v>328</v>
      </c>
      <c r="D221" s="65" t="s">
        <v>93</v>
      </c>
      <c r="E221" s="188" t="s">
        <v>328</v>
      </c>
      <c r="F221" s="65" t="s">
        <v>93</v>
      </c>
    </row>
    <row r="222" spans="2:10" x14ac:dyDescent="0.25">
      <c r="B222" s="187" t="s">
        <v>34</v>
      </c>
      <c r="C222" s="29">
        <v>597636829</v>
      </c>
      <c r="D222" s="23">
        <f>C222/C224</f>
        <v>0.71744988506611307</v>
      </c>
      <c r="E222" s="29">
        <v>45573280</v>
      </c>
      <c r="F222" s="23">
        <f>E222/E224</f>
        <v>0.92669030624412141</v>
      </c>
    </row>
    <row r="223" spans="2:10" x14ac:dyDescent="0.25">
      <c r="B223" s="187" t="s">
        <v>35</v>
      </c>
      <c r="C223" s="29">
        <v>235364669</v>
      </c>
      <c r="D223" s="23">
        <f>C223/C224</f>
        <v>0.28255011493388693</v>
      </c>
      <c r="E223" s="29">
        <v>3605264</v>
      </c>
      <c r="F223" s="23">
        <f>E223/E224</f>
        <v>7.3309693755878577E-2</v>
      </c>
    </row>
    <row r="224" spans="2:10" ht="17.25" x14ac:dyDescent="0.3">
      <c r="B224" s="261" t="s">
        <v>3</v>
      </c>
      <c r="C224" s="228">
        <f>C222+C223</f>
        <v>833001498</v>
      </c>
      <c r="D224" s="286">
        <v>1</v>
      </c>
      <c r="E224" s="228">
        <f>E222+E223</f>
        <v>49178544</v>
      </c>
      <c r="F224" s="286">
        <v>1</v>
      </c>
      <c r="J224" s="1"/>
    </row>
    <row r="225" spans="2:10" ht="17.25" x14ac:dyDescent="0.3">
      <c r="I225" s="128"/>
      <c r="J225" s="1"/>
    </row>
    <row r="226" spans="2:10" ht="32.25" customHeight="1" x14ac:dyDescent="0.25">
      <c r="B226" s="410" t="s">
        <v>277</v>
      </c>
      <c r="C226" s="410"/>
      <c r="D226" s="410"/>
    </row>
    <row r="227" spans="2:10" ht="25.5" x14ac:dyDescent="0.25">
      <c r="B227" s="201" t="s">
        <v>278</v>
      </c>
      <c r="C227" s="201" t="s">
        <v>48</v>
      </c>
      <c r="D227" s="201" t="s">
        <v>0</v>
      </c>
    </row>
    <row r="228" spans="2:10" x14ac:dyDescent="0.25">
      <c r="B228" s="261" t="s">
        <v>138</v>
      </c>
      <c r="C228" s="29">
        <v>833001498</v>
      </c>
      <c r="D228" s="23">
        <f>C228/C247</f>
        <v>0.94425339311858969</v>
      </c>
    </row>
    <row r="229" spans="2:10" x14ac:dyDescent="0.25">
      <c r="B229" s="261" t="s">
        <v>279</v>
      </c>
      <c r="C229" s="29">
        <v>6653549</v>
      </c>
      <c r="D229" s="23">
        <f>C229/C247</f>
        <v>7.5421667723469081E-3</v>
      </c>
      <c r="F229" s="128"/>
    </row>
    <row r="230" spans="2:10" x14ac:dyDescent="0.25">
      <c r="B230" s="261" t="s">
        <v>280</v>
      </c>
      <c r="C230" s="29">
        <v>4009550</v>
      </c>
      <c r="D230" s="23">
        <f>C230/C247</f>
        <v>4.5450472795892155E-3</v>
      </c>
    </row>
    <row r="231" spans="2:10" x14ac:dyDescent="0.25">
      <c r="B231" s="261" t="s">
        <v>331</v>
      </c>
      <c r="C231" s="29">
        <v>1878713</v>
      </c>
      <c r="D231" s="23">
        <f>C231/C247</f>
        <v>2.1296253718693856E-3</v>
      </c>
    </row>
    <row r="232" spans="2:10" x14ac:dyDescent="0.25">
      <c r="B232" s="261" t="s">
        <v>284</v>
      </c>
      <c r="C232" s="29">
        <v>69007</v>
      </c>
      <c r="D232" s="23">
        <f>C232/C247</f>
        <v>7.8223261369134438E-5</v>
      </c>
    </row>
    <row r="233" spans="2:10" x14ac:dyDescent="0.25">
      <c r="B233" s="261" t="s">
        <v>281</v>
      </c>
      <c r="C233" s="29">
        <v>11150954</v>
      </c>
      <c r="D233" s="23">
        <f>C233/C247</f>
        <v>1.2640224749042781E-2</v>
      </c>
    </row>
    <row r="234" spans="2:10" x14ac:dyDescent="0.25">
      <c r="B234" s="261" t="s">
        <v>282</v>
      </c>
      <c r="C234" s="29">
        <v>3659623</v>
      </c>
      <c r="D234" s="23">
        <f>C234/C247</f>
        <v>4.1483856194515899E-3</v>
      </c>
    </row>
    <row r="235" spans="2:10" x14ac:dyDescent="0.25">
      <c r="B235" s="261" t="s">
        <v>283</v>
      </c>
      <c r="C235" s="29">
        <v>416844</v>
      </c>
      <c r="D235" s="23">
        <f>C235/C247</f>
        <v>4.7251579060320661E-4</v>
      </c>
    </row>
    <row r="236" spans="2:10" x14ac:dyDescent="0.25">
      <c r="B236" s="261" t="s">
        <v>332</v>
      </c>
      <c r="C236" s="29">
        <v>779195</v>
      </c>
      <c r="D236" s="23">
        <f>C236/C247</f>
        <v>8.8326074372922618E-4</v>
      </c>
    </row>
    <row r="237" spans="2:10" x14ac:dyDescent="0.25">
      <c r="B237" s="261" t="s">
        <v>333</v>
      </c>
      <c r="C237" s="29">
        <v>9843708</v>
      </c>
      <c r="D237" s="23">
        <f>C237/C247</f>
        <v>1.1158388913087652E-2</v>
      </c>
    </row>
    <row r="238" spans="2:10" x14ac:dyDescent="0.25">
      <c r="B238" s="261" t="s">
        <v>334</v>
      </c>
      <c r="C238" s="29">
        <v>70800</v>
      </c>
      <c r="D238" s="23">
        <f>C238/C247</f>
        <v>8.0255726302182659E-5</v>
      </c>
    </row>
    <row r="239" spans="2:10" x14ac:dyDescent="0.25">
      <c r="B239" s="261" t="s">
        <v>338</v>
      </c>
      <c r="C239" s="29">
        <v>78840</v>
      </c>
      <c r="D239" s="23">
        <f>C239/C247</f>
        <v>8.936951217039662E-5</v>
      </c>
    </row>
    <row r="240" spans="2:10" x14ac:dyDescent="0.25">
      <c r="B240" s="261" t="s">
        <v>335</v>
      </c>
      <c r="C240" s="29">
        <v>7539442</v>
      </c>
      <c r="D240" s="23">
        <f>C240/C247</f>
        <v>8.5463756161466183E-3</v>
      </c>
    </row>
    <row r="241" spans="2:7" x14ac:dyDescent="0.25">
      <c r="B241" s="261" t="s">
        <v>336</v>
      </c>
      <c r="C241" s="29">
        <v>313187</v>
      </c>
      <c r="D241" s="23">
        <f>C241/C247</f>
        <v>3.5501483267516494E-4</v>
      </c>
    </row>
    <row r="242" spans="2:7" x14ac:dyDescent="0.25">
      <c r="B242" s="261" t="s">
        <v>337</v>
      </c>
      <c r="C242" s="29">
        <v>988650</v>
      </c>
      <c r="D242" s="23">
        <f>C242/C247</f>
        <v>1.1206896018171311E-3</v>
      </c>
    </row>
    <row r="243" spans="2:7" x14ac:dyDescent="0.25">
      <c r="B243" s="241" t="s">
        <v>339</v>
      </c>
      <c r="C243" s="131">
        <v>200000</v>
      </c>
      <c r="D243" s="76">
        <f>C243/C247</f>
        <v>2.2671109124910356E-4</v>
      </c>
    </row>
    <row r="244" spans="2:7" x14ac:dyDescent="0.25">
      <c r="B244" s="241" t="s">
        <v>340</v>
      </c>
      <c r="C244" s="131">
        <v>7911</v>
      </c>
      <c r="D244" s="76">
        <f>C244/C247</f>
        <v>8.9675572143582902E-6</v>
      </c>
    </row>
    <row r="245" spans="2:7" x14ac:dyDescent="0.25">
      <c r="B245" s="241" t="s">
        <v>440</v>
      </c>
      <c r="C245" s="131">
        <v>568412</v>
      </c>
      <c r="D245" s="76">
        <f>C245/C247</f>
        <v>6.4432652399542721E-4</v>
      </c>
    </row>
    <row r="246" spans="2:7" x14ac:dyDescent="0.25">
      <c r="B246" s="241" t="s">
        <v>441</v>
      </c>
      <c r="C246" s="131">
        <v>950159</v>
      </c>
      <c r="D246" s="76">
        <f>C246/C247</f>
        <v>1.0770579187507848E-3</v>
      </c>
    </row>
    <row r="247" spans="2:7" x14ac:dyDescent="0.25">
      <c r="B247" s="261" t="s">
        <v>3</v>
      </c>
      <c r="C247" s="228">
        <f>SUM(C228:C246)</f>
        <v>882180042</v>
      </c>
      <c r="D247" s="286">
        <v>1</v>
      </c>
    </row>
    <row r="248" spans="2:7" x14ac:dyDescent="0.25">
      <c r="C248" s="128"/>
    </row>
    <row r="249" spans="2:7" ht="27.75" customHeight="1" x14ac:dyDescent="0.25">
      <c r="B249" s="412" t="s">
        <v>351</v>
      </c>
      <c r="C249" s="412"/>
      <c r="D249" s="412"/>
      <c r="E249" s="412"/>
      <c r="F249" s="412"/>
      <c r="G249" s="412"/>
    </row>
    <row r="250" spans="2:7" ht="76.5" x14ac:dyDescent="0.25">
      <c r="B250" s="67" t="s">
        <v>231</v>
      </c>
      <c r="C250" s="133" t="s">
        <v>232</v>
      </c>
      <c r="D250" s="22" t="s">
        <v>352</v>
      </c>
      <c r="E250" s="133" t="s">
        <v>0</v>
      </c>
      <c r="F250" s="22" t="s">
        <v>51</v>
      </c>
      <c r="G250" s="133" t="s">
        <v>0</v>
      </c>
    </row>
    <row r="251" spans="2:7" ht="19.899999999999999" customHeight="1" x14ac:dyDescent="0.25">
      <c r="B251" s="292" t="s">
        <v>341</v>
      </c>
      <c r="C251" s="133" t="s">
        <v>342</v>
      </c>
      <c r="D251" s="294">
        <v>14</v>
      </c>
      <c r="E251" s="23">
        <f>D251/D289</f>
        <v>8.0552359033371698E-3</v>
      </c>
      <c r="F251" s="291">
        <v>120578871</v>
      </c>
      <c r="G251" s="23">
        <f>F251/F289</f>
        <v>0.1874642038625049</v>
      </c>
    </row>
    <row r="252" spans="2:7" ht="54" customHeight="1" x14ac:dyDescent="0.25">
      <c r="B252" s="233" t="s">
        <v>355</v>
      </c>
      <c r="C252" s="205" t="s">
        <v>354</v>
      </c>
      <c r="D252" s="294">
        <v>10</v>
      </c>
      <c r="E252" s="23">
        <f>D252/D289</f>
        <v>5.7537399309551211E-3</v>
      </c>
      <c r="F252" s="291">
        <v>2504506</v>
      </c>
      <c r="G252" s="23">
        <f>F252/F289</f>
        <v>3.893760320237753E-3</v>
      </c>
    </row>
    <row r="253" spans="2:7" ht="40.15" customHeight="1" x14ac:dyDescent="0.25">
      <c r="B253" s="292" t="s">
        <v>238</v>
      </c>
      <c r="C253" s="133" t="s">
        <v>239</v>
      </c>
      <c r="D253" s="294">
        <v>127</v>
      </c>
      <c r="E253" s="23">
        <f>D253/D289</f>
        <v>7.3072497123130034E-2</v>
      </c>
      <c r="F253" s="291">
        <v>41017988</v>
      </c>
      <c r="G253" s="23">
        <f>F253/F289</f>
        <v>6.3770745244925875E-2</v>
      </c>
    </row>
    <row r="254" spans="2:7" ht="30.6" customHeight="1" x14ac:dyDescent="0.25">
      <c r="B254" s="292" t="s">
        <v>356</v>
      </c>
      <c r="C254" s="133" t="s">
        <v>357</v>
      </c>
      <c r="D254" s="294">
        <v>5</v>
      </c>
      <c r="E254" s="23">
        <f>D254/D289</f>
        <v>2.8768699654775605E-3</v>
      </c>
      <c r="F254" s="291">
        <v>2073519</v>
      </c>
      <c r="G254" s="23">
        <f>F254/F289</f>
        <v>3.2237039980974555E-3</v>
      </c>
    </row>
    <row r="255" spans="2:7" ht="30" customHeight="1" x14ac:dyDescent="0.25">
      <c r="B255" s="292" t="s">
        <v>240</v>
      </c>
      <c r="C255" s="133" t="s">
        <v>241</v>
      </c>
      <c r="D255" s="295">
        <v>179</v>
      </c>
      <c r="E255" s="23">
        <f>D255/D289</f>
        <v>0.10299194476409666</v>
      </c>
      <c r="F255" s="291">
        <v>12342363</v>
      </c>
      <c r="G255" s="23">
        <f>F255/F289</f>
        <v>1.9188695617966416E-2</v>
      </c>
    </row>
    <row r="256" spans="2:7" ht="16.899999999999999" customHeight="1" x14ac:dyDescent="0.25">
      <c r="B256" s="292" t="s">
        <v>242</v>
      </c>
      <c r="C256" s="133" t="s">
        <v>243</v>
      </c>
      <c r="D256" s="294">
        <v>3</v>
      </c>
      <c r="E256" s="23">
        <f>D256/D289</f>
        <v>1.7261219792865361E-3</v>
      </c>
      <c r="F256" s="291">
        <v>433180</v>
      </c>
      <c r="G256" s="23">
        <f>F256/F289</f>
        <v>6.734657834800914E-4</v>
      </c>
    </row>
    <row r="257" spans="2:7" ht="29.45" customHeight="1" x14ac:dyDescent="0.25">
      <c r="B257" s="292" t="s">
        <v>263</v>
      </c>
      <c r="C257" s="133" t="s">
        <v>264</v>
      </c>
      <c r="D257" s="294">
        <v>14</v>
      </c>
      <c r="E257" s="23">
        <f>D257/D289</f>
        <v>8.0552359033371698E-3</v>
      </c>
      <c r="F257" s="291">
        <v>4664516</v>
      </c>
      <c r="G257" s="23">
        <f>F257/F289</f>
        <v>7.2519320432508933E-3</v>
      </c>
    </row>
    <row r="258" spans="2:7" ht="27.6" customHeight="1" x14ac:dyDescent="0.25">
      <c r="B258" s="292" t="s">
        <v>358</v>
      </c>
      <c r="C258" s="133" t="s">
        <v>359</v>
      </c>
      <c r="D258" s="294">
        <v>3</v>
      </c>
      <c r="E258" s="23">
        <f>D258/D289</f>
        <v>1.7261219792865361E-3</v>
      </c>
      <c r="F258" s="291">
        <v>3142944</v>
      </c>
      <c r="G258" s="23">
        <f>F258/F289</f>
        <v>4.8863411131493889E-3</v>
      </c>
    </row>
    <row r="259" spans="2:7" ht="24.75" customHeight="1" x14ac:dyDescent="0.25">
      <c r="B259" s="294" t="s">
        <v>442</v>
      </c>
      <c r="C259" s="133" t="s">
        <v>443</v>
      </c>
      <c r="D259" s="294">
        <v>1</v>
      </c>
      <c r="E259" s="23">
        <f>D259/D289</f>
        <v>5.7537399309551208E-4</v>
      </c>
      <c r="F259" s="291">
        <v>632700</v>
      </c>
      <c r="G259" s="23">
        <f>F259/F289</f>
        <v>9.8365991321818598E-4</v>
      </c>
    </row>
    <row r="260" spans="2:7" ht="15" customHeight="1" x14ac:dyDescent="0.25">
      <c r="B260" s="292" t="s">
        <v>265</v>
      </c>
      <c r="C260" s="133" t="s">
        <v>266</v>
      </c>
      <c r="D260" s="294">
        <v>51</v>
      </c>
      <c r="E260" s="23">
        <f>D260/D289</f>
        <v>2.9344073647871116E-2</v>
      </c>
      <c r="F260" s="291">
        <v>489685</v>
      </c>
      <c r="G260" s="23">
        <f>F260/F289</f>
        <v>7.6131421622292945E-4</v>
      </c>
    </row>
    <row r="261" spans="2:7" ht="52.5" customHeight="1" x14ac:dyDescent="0.25">
      <c r="B261" s="292" t="s">
        <v>233</v>
      </c>
      <c r="C261" s="133" t="s">
        <v>234</v>
      </c>
      <c r="D261" s="294">
        <v>13</v>
      </c>
      <c r="E261" s="23">
        <f>D261/D289</f>
        <v>7.4798619102416572E-3</v>
      </c>
      <c r="F261" s="291">
        <v>2209378</v>
      </c>
      <c r="G261" s="23">
        <f>F261/F289</f>
        <v>3.4349242480577989E-3</v>
      </c>
    </row>
    <row r="262" spans="2:7" ht="44.25" customHeight="1" x14ac:dyDescent="0.25">
      <c r="B262" s="292" t="s">
        <v>360</v>
      </c>
      <c r="C262" s="133" t="s">
        <v>361</v>
      </c>
      <c r="D262" s="294">
        <v>10</v>
      </c>
      <c r="E262" s="23">
        <f>D262/D289</f>
        <v>5.7537399309551211E-3</v>
      </c>
      <c r="F262" s="291">
        <v>3612509</v>
      </c>
      <c r="G262" s="23">
        <f>F262/F289</f>
        <v>5.6163747264737097E-3</v>
      </c>
    </row>
    <row r="263" spans="2:7" ht="43.15" customHeight="1" x14ac:dyDescent="0.25">
      <c r="B263" s="292" t="s">
        <v>347</v>
      </c>
      <c r="C263" s="133" t="s">
        <v>348</v>
      </c>
      <c r="D263" s="294">
        <v>25</v>
      </c>
      <c r="E263" s="23">
        <f>D263/D289</f>
        <v>1.4384349827387802E-2</v>
      </c>
      <c r="F263" s="291">
        <v>2056605</v>
      </c>
      <c r="G263" s="23">
        <f>F263/F289</f>
        <v>3.1974077695971037E-3</v>
      </c>
    </row>
    <row r="264" spans="2:7" ht="43.5" customHeight="1" x14ac:dyDescent="0.25">
      <c r="B264" s="292" t="s">
        <v>244</v>
      </c>
      <c r="C264" s="133" t="s">
        <v>245</v>
      </c>
      <c r="D264" s="294">
        <v>465</v>
      </c>
      <c r="E264" s="23">
        <f>D264/D289</f>
        <v>0.26754890678941312</v>
      </c>
      <c r="F264" s="291">
        <v>123001415</v>
      </c>
      <c r="G264" s="23">
        <f>F264/F289</f>
        <v>0.19123053770288304</v>
      </c>
    </row>
    <row r="265" spans="2:7" ht="30" customHeight="1" x14ac:dyDescent="0.25">
      <c r="B265" s="233" t="s">
        <v>235</v>
      </c>
      <c r="C265" s="133" t="s">
        <v>236</v>
      </c>
      <c r="D265" s="294">
        <v>34</v>
      </c>
      <c r="E265" s="23">
        <f>D265/D289</f>
        <v>1.9562715765247412E-2</v>
      </c>
      <c r="F265" s="291">
        <v>32501322</v>
      </c>
      <c r="G265" s="23">
        <f>F265/F289</f>
        <v>5.0529868149196022E-2</v>
      </c>
    </row>
    <row r="266" spans="2:7" ht="42" customHeight="1" x14ac:dyDescent="0.25">
      <c r="B266" s="292" t="s">
        <v>267</v>
      </c>
      <c r="C266" s="133" t="s">
        <v>268</v>
      </c>
      <c r="D266" s="294">
        <v>13</v>
      </c>
      <c r="E266" s="23">
        <f>D266/D289</f>
        <v>7.4798619102416572E-3</v>
      </c>
      <c r="F266" s="291">
        <v>2394818</v>
      </c>
      <c r="G266" s="23">
        <f>F266/F289</f>
        <v>3.7232281745746007E-3</v>
      </c>
    </row>
    <row r="267" spans="2:7" ht="37.15" customHeight="1" x14ac:dyDescent="0.25">
      <c r="B267" s="292" t="s">
        <v>343</v>
      </c>
      <c r="C267" s="133" t="s">
        <v>344</v>
      </c>
      <c r="D267" s="295">
        <v>314</v>
      </c>
      <c r="E267" s="23">
        <f>D267/D289</f>
        <v>0.1806674338319908</v>
      </c>
      <c r="F267" s="291">
        <v>19856328</v>
      </c>
      <c r="G267" s="23">
        <f>F267/F289</f>
        <v>3.0870671530443872E-2</v>
      </c>
    </row>
    <row r="268" spans="2:7" ht="51.75" customHeight="1" x14ac:dyDescent="0.25">
      <c r="B268" s="292" t="s">
        <v>246</v>
      </c>
      <c r="C268" s="133" t="s">
        <v>247</v>
      </c>
      <c r="D268" s="294">
        <v>36</v>
      </c>
      <c r="E268" s="23">
        <f>D268/D289</f>
        <v>2.0713463751438434E-2</v>
      </c>
      <c r="F268" s="291">
        <v>10548251</v>
      </c>
      <c r="G268" s="23">
        <f>F268/F289</f>
        <v>1.6399386222955024E-2</v>
      </c>
    </row>
    <row r="269" spans="2:7" ht="16.899999999999999" customHeight="1" x14ac:dyDescent="0.25">
      <c r="B269" s="292" t="s">
        <v>364</v>
      </c>
      <c r="C269" s="133" t="s">
        <v>365</v>
      </c>
      <c r="D269" s="294">
        <v>71</v>
      </c>
      <c r="E269" s="23">
        <f>D269/D289</f>
        <v>4.0851553509781355E-2</v>
      </c>
      <c r="F269" s="291">
        <v>12322870</v>
      </c>
      <c r="G269" s="23">
        <f>F269/F289</f>
        <v>1.9158389813180004E-2</v>
      </c>
    </row>
    <row r="270" spans="2:7" ht="42" customHeight="1" x14ac:dyDescent="0.25">
      <c r="B270" s="292" t="s">
        <v>269</v>
      </c>
      <c r="C270" s="133" t="s">
        <v>270</v>
      </c>
      <c r="D270" s="294">
        <v>18</v>
      </c>
      <c r="E270" s="23">
        <f>D270/D289</f>
        <v>1.0356731875719217E-2</v>
      </c>
      <c r="F270" s="291">
        <v>6552259</v>
      </c>
      <c r="G270" s="23">
        <f>F270/F289</f>
        <v>1.0186809734981948E-2</v>
      </c>
    </row>
    <row r="271" spans="2:7" ht="25.15" customHeight="1" x14ac:dyDescent="0.25">
      <c r="B271" s="292" t="s">
        <v>271</v>
      </c>
      <c r="C271" s="133" t="s">
        <v>272</v>
      </c>
      <c r="D271" s="294">
        <v>14</v>
      </c>
      <c r="E271" s="23">
        <f>D271/D289</f>
        <v>8.0552359033371698E-3</v>
      </c>
      <c r="F271" s="291">
        <v>6215248</v>
      </c>
      <c r="G271" s="23">
        <f>F271/F289</f>
        <v>9.662858081728315E-3</v>
      </c>
    </row>
    <row r="272" spans="2:7" ht="26.45" customHeight="1" x14ac:dyDescent="0.25">
      <c r="B272" s="292" t="s">
        <v>248</v>
      </c>
      <c r="C272" s="133" t="s">
        <v>249</v>
      </c>
      <c r="D272" s="294">
        <v>86</v>
      </c>
      <c r="E272" s="23">
        <f>D272/D289</f>
        <v>4.9482163406214037E-2</v>
      </c>
      <c r="F272" s="291">
        <v>8749073</v>
      </c>
      <c r="G272" s="23">
        <f>F272/F289</f>
        <v>1.3602200707949383E-2</v>
      </c>
    </row>
    <row r="273" spans="2:7" ht="31.5" customHeight="1" x14ac:dyDescent="0.25">
      <c r="B273" s="292" t="s">
        <v>444</v>
      </c>
      <c r="C273" s="133" t="s">
        <v>445</v>
      </c>
      <c r="D273" s="294">
        <v>1</v>
      </c>
      <c r="E273" s="23">
        <f>D273/D289</f>
        <v>5.7537399309551208E-4</v>
      </c>
      <c r="F273" s="291">
        <v>260000</v>
      </c>
      <c r="G273" s="23">
        <f>F273/F289</f>
        <v>4.0422250266592124E-4</v>
      </c>
    </row>
    <row r="274" spans="2:7" ht="36.75" customHeight="1" x14ac:dyDescent="0.25">
      <c r="B274" s="292" t="s">
        <v>250</v>
      </c>
      <c r="C274" s="133" t="s">
        <v>251</v>
      </c>
      <c r="D274" s="295">
        <v>1</v>
      </c>
      <c r="E274" s="23">
        <f>D274/D289</f>
        <v>5.7537399309551208E-4</v>
      </c>
      <c r="F274" s="291">
        <v>277800</v>
      </c>
      <c r="G274" s="23">
        <f>F274/F289</f>
        <v>4.3189619707920357E-4</v>
      </c>
    </row>
    <row r="275" spans="2:7" ht="31.5" customHeight="1" x14ac:dyDescent="0.25">
      <c r="B275" s="292" t="s">
        <v>252</v>
      </c>
      <c r="C275" s="133" t="s">
        <v>253</v>
      </c>
      <c r="D275" s="294">
        <v>39</v>
      </c>
      <c r="E275" s="23">
        <f>D275/D289</f>
        <v>2.2439585730724972E-2</v>
      </c>
      <c r="F275" s="291">
        <v>140538797</v>
      </c>
      <c r="G275" s="23">
        <f>F275/F289</f>
        <v>0.21849593940383794</v>
      </c>
    </row>
    <row r="276" spans="2:7" ht="49.5" customHeight="1" x14ac:dyDescent="0.25">
      <c r="B276" s="292" t="s">
        <v>273</v>
      </c>
      <c r="C276" s="133" t="s">
        <v>274</v>
      </c>
      <c r="D276" s="294">
        <v>12</v>
      </c>
      <c r="E276" s="23">
        <f>D276/D289</f>
        <v>6.9044879171461446E-3</v>
      </c>
      <c r="F276" s="291">
        <v>15010067</v>
      </c>
      <c r="G276" s="23">
        <f>F276/F289</f>
        <v>2.3336180184319832E-2</v>
      </c>
    </row>
    <row r="277" spans="2:7" ht="27" customHeight="1" x14ac:dyDescent="0.25">
      <c r="B277" s="292" t="s">
        <v>275</v>
      </c>
      <c r="C277" s="133" t="s">
        <v>276</v>
      </c>
      <c r="D277" s="294">
        <v>5</v>
      </c>
      <c r="E277" s="23">
        <f>D277/D289</f>
        <v>2.8768699654775605E-3</v>
      </c>
      <c r="F277" s="291">
        <v>1026971</v>
      </c>
      <c r="G277" s="23">
        <f>F277/F289</f>
        <v>1.5966337991743223E-3</v>
      </c>
    </row>
    <row r="278" spans="2:7" ht="18.75" customHeight="1" x14ac:dyDescent="0.25">
      <c r="B278" s="292" t="s">
        <v>366</v>
      </c>
      <c r="C278" s="133" t="s">
        <v>367</v>
      </c>
      <c r="D278" s="294">
        <v>1</v>
      </c>
      <c r="E278" s="23">
        <f>D278/D289</f>
        <v>5.7537399309551208E-4</v>
      </c>
      <c r="F278" s="291">
        <v>1081958</v>
      </c>
      <c r="G278" s="23">
        <f>F278/F289</f>
        <v>1.6821221943823647E-3</v>
      </c>
    </row>
    <row r="279" spans="2:7" ht="27.75" customHeight="1" x14ac:dyDescent="0.25">
      <c r="B279" s="292" t="s">
        <v>254</v>
      </c>
      <c r="C279" s="133" t="s">
        <v>255</v>
      </c>
      <c r="D279" s="294">
        <v>14</v>
      </c>
      <c r="E279" s="23">
        <f>D279/D289</f>
        <v>8.0552359033371698E-3</v>
      </c>
      <c r="F279" s="291">
        <v>4885387</v>
      </c>
      <c r="G279" s="23">
        <f>F279/F289</f>
        <v>7.595320613967527E-3</v>
      </c>
    </row>
    <row r="280" spans="2:7" ht="30.75" customHeight="1" x14ac:dyDescent="0.25">
      <c r="B280" s="292" t="s">
        <v>368</v>
      </c>
      <c r="C280" s="133" t="s">
        <v>369</v>
      </c>
      <c r="D280" s="294">
        <v>1</v>
      </c>
      <c r="E280" s="23">
        <f>D280/D289</f>
        <v>5.7537399309551208E-4</v>
      </c>
      <c r="F280" s="291">
        <v>300000</v>
      </c>
      <c r="G280" s="23">
        <f>F280/F289</f>
        <v>4.6641057999913992E-4</v>
      </c>
    </row>
    <row r="281" spans="2:7" ht="39.6" customHeight="1" x14ac:dyDescent="0.25">
      <c r="B281" s="292" t="s">
        <v>345</v>
      </c>
      <c r="C281" s="133" t="s">
        <v>346</v>
      </c>
      <c r="D281" s="294">
        <v>40</v>
      </c>
      <c r="E281" s="23">
        <f>D281/D289</f>
        <v>2.3014959723820484E-2</v>
      </c>
      <c r="F281" s="291">
        <v>6877686</v>
      </c>
      <c r="G281" s="23">
        <f>F281/F289</f>
        <v>1.0692751721039883E-2</v>
      </c>
    </row>
    <row r="282" spans="2:7" ht="42" customHeight="1" x14ac:dyDescent="0.25">
      <c r="B282" s="292" t="s">
        <v>256</v>
      </c>
      <c r="C282" s="133" t="s">
        <v>257</v>
      </c>
      <c r="D282" s="294">
        <v>62</v>
      </c>
      <c r="E282" s="23">
        <f>D282/D289</f>
        <v>3.5673187571921748E-2</v>
      </c>
      <c r="F282" s="291">
        <v>38441390</v>
      </c>
      <c r="G282" s="23">
        <f>F282/F289</f>
        <v>5.9764903352910459E-2</v>
      </c>
    </row>
    <row r="283" spans="2:7" ht="36" customHeight="1" x14ac:dyDescent="0.25">
      <c r="B283" s="292" t="s">
        <v>349</v>
      </c>
      <c r="C283" s="133" t="s">
        <v>350</v>
      </c>
      <c r="D283" s="294">
        <v>12</v>
      </c>
      <c r="E283" s="23">
        <f>D283/D289</f>
        <v>6.9044879171461446E-3</v>
      </c>
      <c r="F283" s="291">
        <v>525235</v>
      </c>
      <c r="G283" s="23">
        <f>F283/F289</f>
        <v>8.1658386995282751E-4</v>
      </c>
    </row>
    <row r="284" spans="2:7" ht="66.599999999999994" customHeight="1" x14ac:dyDescent="0.25">
      <c r="B284" s="292" t="s">
        <v>258</v>
      </c>
      <c r="C284" s="133" t="s">
        <v>259</v>
      </c>
      <c r="D284" s="294">
        <v>18</v>
      </c>
      <c r="E284" s="23">
        <f>D284/D289</f>
        <v>1.0356731875719217E-2</v>
      </c>
      <c r="F284" s="291">
        <v>6186272</v>
      </c>
      <c r="G284" s="23">
        <f>F284/F289</f>
        <v>9.6178090385081304E-3</v>
      </c>
    </row>
    <row r="285" spans="2:7" ht="29.45" customHeight="1" x14ac:dyDescent="0.25">
      <c r="B285" s="292" t="s">
        <v>370</v>
      </c>
      <c r="C285" s="133" t="s">
        <v>371</v>
      </c>
      <c r="D285" s="294">
        <v>3</v>
      </c>
      <c r="E285" s="23">
        <f>D285/D289</f>
        <v>1.7261219792865361E-3</v>
      </c>
      <c r="F285" s="291">
        <v>1789096</v>
      </c>
      <c r="G285" s="23">
        <f>F285/F289</f>
        <v>2.7815110101138039E-3</v>
      </c>
    </row>
    <row r="286" spans="2:7" ht="31.15" customHeight="1" x14ac:dyDescent="0.25">
      <c r="B286" s="292" t="s">
        <v>260</v>
      </c>
      <c r="C286" s="133" t="s">
        <v>261</v>
      </c>
      <c r="D286" s="294">
        <v>18</v>
      </c>
      <c r="E286" s="23">
        <f>D286/D289</f>
        <v>1.0356731875719217E-2</v>
      </c>
      <c r="F286" s="291">
        <v>7261643</v>
      </c>
      <c r="G286" s="23">
        <f>F286/F289</f>
        <v>1.1289690411255647E-2</v>
      </c>
    </row>
    <row r="287" spans="2:7" ht="28.15" customHeight="1" x14ac:dyDescent="0.25">
      <c r="B287" s="292" t="s">
        <v>372</v>
      </c>
      <c r="C287" s="133" t="s">
        <v>373</v>
      </c>
      <c r="D287" s="294">
        <v>2</v>
      </c>
      <c r="E287" s="23">
        <f>D287/D289</f>
        <v>1.1507479861910242E-3</v>
      </c>
      <c r="F287" s="291">
        <v>679329</v>
      </c>
      <c r="G287" s="23">
        <f>F287/F289</f>
        <v>1.0561541096674523E-3</v>
      </c>
    </row>
    <row r="288" spans="2:7" ht="28.15" customHeight="1" x14ac:dyDescent="0.25">
      <c r="B288" s="292" t="s">
        <v>374</v>
      </c>
      <c r="C288" s="133" t="s">
        <v>375</v>
      </c>
      <c r="D288" s="294">
        <v>3</v>
      </c>
      <c r="E288" s="23">
        <f>D288/D289</f>
        <v>1.7261219792865361E-3</v>
      </c>
      <c r="F288" s="291">
        <v>168130</v>
      </c>
      <c r="G288" s="23">
        <f>F288/F289</f>
        <v>2.6139203605085132E-4</v>
      </c>
    </row>
    <row r="289" spans="2:7" x14ac:dyDescent="0.25">
      <c r="B289" s="411" t="s">
        <v>3</v>
      </c>
      <c r="C289" s="411"/>
      <c r="D289" s="228">
        <f>D251+D252+D253+D254+D255+D256+D257+D258+D259+D260+D261+D262+D263+D264+D265+D266+D267+D268+D269+D270+D271+D272+D273+D274+D275+D276+D277+D278+D279+D280+D281+D282+D283+D284+D285+D286+D287+D288</f>
        <v>1738</v>
      </c>
      <c r="E289" s="286">
        <v>1</v>
      </c>
      <c r="F289" s="228">
        <f>F251+F252+F253+F254+F255+F256+F257+F258+F259+F260+F261+F262+F263+F264+F265+F266+F267+F268+F269+F270+F271+F272+F273+F274+F275+F276+F277+F278+F279+F280+F281+F282+F283+F284+F285+F286+F287+F288</f>
        <v>643210109</v>
      </c>
      <c r="G289" s="286">
        <v>1</v>
      </c>
    </row>
    <row r="291" spans="2:7" ht="27" customHeight="1" x14ac:dyDescent="0.25">
      <c r="B291" s="412" t="s">
        <v>353</v>
      </c>
      <c r="C291" s="412"/>
      <c r="D291" s="412"/>
      <c r="E291" s="412"/>
      <c r="F291" s="412"/>
      <c r="G291" s="412"/>
    </row>
    <row r="292" spans="2:7" ht="76.5" x14ac:dyDescent="0.25">
      <c r="B292" s="67" t="s">
        <v>231</v>
      </c>
      <c r="C292" s="133" t="s">
        <v>232</v>
      </c>
      <c r="D292" s="203" t="s">
        <v>352</v>
      </c>
      <c r="E292" s="133" t="s">
        <v>0</v>
      </c>
      <c r="F292" s="203" t="s">
        <v>51</v>
      </c>
      <c r="G292" s="133" t="s">
        <v>0</v>
      </c>
    </row>
    <row r="293" spans="2:7" ht="18.600000000000001" customHeight="1" x14ac:dyDescent="0.25">
      <c r="B293" s="292" t="s">
        <v>341</v>
      </c>
      <c r="C293" s="133" t="s">
        <v>342</v>
      </c>
      <c r="D293" s="292">
        <v>5</v>
      </c>
      <c r="E293" s="23">
        <f>D293/D319</f>
        <v>8.0515297906602248E-3</v>
      </c>
      <c r="F293" s="291">
        <v>28624409</v>
      </c>
      <c r="G293" s="23">
        <f>F293/F319</f>
        <v>0.11978247070940092</v>
      </c>
    </row>
    <row r="294" spans="2:7" ht="51.75" customHeight="1" x14ac:dyDescent="0.25">
      <c r="B294" s="233" t="s">
        <v>355</v>
      </c>
      <c r="C294" s="205" t="s">
        <v>354</v>
      </c>
      <c r="D294" s="292">
        <v>6</v>
      </c>
      <c r="E294" s="23">
        <f>D294/D319</f>
        <v>9.6618357487922701E-3</v>
      </c>
      <c r="F294" s="291">
        <v>451894</v>
      </c>
      <c r="G294" s="23">
        <f>F294/F319</f>
        <v>1.8910077695841342E-3</v>
      </c>
    </row>
    <row r="295" spans="2:7" ht="39" customHeight="1" x14ac:dyDescent="0.25">
      <c r="B295" s="292" t="s">
        <v>238</v>
      </c>
      <c r="C295" s="133" t="s">
        <v>239</v>
      </c>
      <c r="D295" s="292">
        <v>42</v>
      </c>
      <c r="E295" s="23">
        <f>D295/D319</f>
        <v>6.7632850241545889E-2</v>
      </c>
      <c r="F295" s="291">
        <v>23533430</v>
      </c>
      <c r="G295" s="23">
        <f>F295/F319</f>
        <v>9.8478623250063846E-2</v>
      </c>
    </row>
    <row r="296" spans="2:7" ht="27" customHeight="1" x14ac:dyDescent="0.25">
      <c r="B296" s="292" t="s">
        <v>356</v>
      </c>
      <c r="C296" s="133" t="s">
        <v>357</v>
      </c>
      <c r="D296" s="292">
        <v>1</v>
      </c>
      <c r="E296" s="23">
        <f>D296/D319</f>
        <v>1.6103059581320451E-3</v>
      </c>
      <c r="F296" s="291">
        <v>378000</v>
      </c>
      <c r="G296" s="23">
        <f>F296/F319</f>
        <v>1.5817889525039119E-3</v>
      </c>
    </row>
    <row r="297" spans="2:7" ht="25.5" customHeight="1" x14ac:dyDescent="0.25">
      <c r="B297" s="292" t="s">
        <v>240</v>
      </c>
      <c r="C297" s="133" t="s">
        <v>241</v>
      </c>
      <c r="D297" s="293">
        <v>173</v>
      </c>
      <c r="E297" s="23">
        <f>D297/D319</f>
        <v>0.27858293075684382</v>
      </c>
      <c r="F297" s="291">
        <v>6615196</v>
      </c>
      <c r="G297" s="23">
        <f>F297/F319</f>
        <v>2.768212685568272E-2</v>
      </c>
    </row>
    <row r="298" spans="2:7" ht="16.5" customHeight="1" x14ac:dyDescent="0.25">
      <c r="B298" s="292" t="s">
        <v>242</v>
      </c>
      <c r="C298" s="133" t="s">
        <v>243</v>
      </c>
      <c r="D298" s="292">
        <v>5</v>
      </c>
      <c r="E298" s="23">
        <f>D298/D319</f>
        <v>8.0515297906602248E-3</v>
      </c>
      <c r="F298" s="291">
        <v>283469</v>
      </c>
      <c r="G298" s="23">
        <f>F298/F319</f>
        <v>1.1862119909453212E-3</v>
      </c>
    </row>
    <row r="299" spans="2:7" ht="27" customHeight="1" x14ac:dyDescent="0.25">
      <c r="B299" s="292" t="s">
        <v>263</v>
      </c>
      <c r="C299" s="133" t="s">
        <v>264</v>
      </c>
      <c r="D299" s="292">
        <v>2</v>
      </c>
      <c r="E299" s="23">
        <f>D299/D319</f>
        <v>3.2206119162640902E-3</v>
      </c>
      <c r="F299" s="291">
        <v>426861</v>
      </c>
      <c r="G299" s="23">
        <f>F299/F319</f>
        <v>1.7862540054359056E-3</v>
      </c>
    </row>
    <row r="300" spans="2:7" ht="55.5" customHeight="1" x14ac:dyDescent="0.25">
      <c r="B300" s="292" t="s">
        <v>233</v>
      </c>
      <c r="C300" s="133" t="s">
        <v>234</v>
      </c>
      <c r="D300" s="292">
        <v>2</v>
      </c>
      <c r="E300" s="23">
        <f>D300/D319</f>
        <v>3.2206119162640902E-3</v>
      </c>
      <c r="F300" s="291">
        <v>779232</v>
      </c>
      <c r="G300" s="23">
        <f>F300/F319</f>
        <v>3.2607951561839372E-3</v>
      </c>
    </row>
    <row r="301" spans="2:7" ht="38.25" customHeight="1" x14ac:dyDescent="0.25">
      <c r="B301" s="292" t="s">
        <v>360</v>
      </c>
      <c r="C301" s="133" t="s">
        <v>361</v>
      </c>
      <c r="D301" s="292">
        <v>6</v>
      </c>
      <c r="E301" s="23">
        <f>D301/D319</f>
        <v>9.6618357487922701E-3</v>
      </c>
      <c r="F301" s="291">
        <v>2187229</v>
      </c>
      <c r="G301" s="23">
        <f>F301/F319</f>
        <v>9.1527372190375097E-3</v>
      </c>
    </row>
    <row r="302" spans="2:7" ht="42" customHeight="1" x14ac:dyDescent="0.25">
      <c r="B302" s="292" t="s">
        <v>347</v>
      </c>
      <c r="C302" s="133" t="s">
        <v>348</v>
      </c>
      <c r="D302" s="292">
        <v>3</v>
      </c>
      <c r="E302" s="23">
        <f>D302/D319</f>
        <v>4.830917874396135E-3</v>
      </c>
      <c r="F302" s="291">
        <v>300000</v>
      </c>
      <c r="G302" s="23">
        <f>F302/F319</f>
        <v>1.2553880575427872E-3</v>
      </c>
    </row>
    <row r="303" spans="2:7" ht="38.25" customHeight="1" x14ac:dyDescent="0.25">
      <c r="B303" s="292" t="s">
        <v>244</v>
      </c>
      <c r="C303" s="133" t="s">
        <v>245</v>
      </c>
      <c r="D303" s="292">
        <v>274</v>
      </c>
      <c r="E303" s="23">
        <f>D303/D319</f>
        <v>0.44122383252818037</v>
      </c>
      <c r="F303" s="291">
        <v>14516983</v>
      </c>
      <c r="G303" s="23">
        <f>F303/F319</f>
        <v>6.0748156965838879E-2</v>
      </c>
    </row>
    <row r="304" spans="2:7" ht="27" customHeight="1" x14ac:dyDescent="0.25">
      <c r="B304" s="233" t="s">
        <v>235</v>
      </c>
      <c r="C304" s="133" t="s">
        <v>236</v>
      </c>
      <c r="D304" s="292">
        <v>7</v>
      </c>
      <c r="E304" s="23">
        <f>D304/D319</f>
        <v>1.1272141706924315E-2</v>
      </c>
      <c r="F304" s="291">
        <v>1091329</v>
      </c>
      <c r="G304" s="23">
        <f>F304/F319</f>
        <v>4.566804644833708E-3</v>
      </c>
    </row>
    <row r="305" spans="2:7" ht="52.5" customHeight="1" x14ac:dyDescent="0.25">
      <c r="B305" s="292" t="s">
        <v>246</v>
      </c>
      <c r="C305" s="133" t="s">
        <v>247</v>
      </c>
      <c r="D305" s="292">
        <v>4</v>
      </c>
      <c r="E305" s="23">
        <f>D305/D319</f>
        <v>6.4412238325281803E-3</v>
      </c>
      <c r="F305" s="291">
        <v>793674</v>
      </c>
      <c r="G305" s="23">
        <f>F305/F319</f>
        <v>3.3212295372740471E-3</v>
      </c>
    </row>
    <row r="306" spans="2:7" ht="14.25" customHeight="1" x14ac:dyDescent="0.25">
      <c r="B306" s="292" t="s">
        <v>364</v>
      </c>
      <c r="C306" s="133" t="s">
        <v>365</v>
      </c>
      <c r="D306" s="292">
        <v>4</v>
      </c>
      <c r="E306" s="23">
        <f>D306/D319</f>
        <v>6.4412238325281803E-3</v>
      </c>
      <c r="F306" s="291">
        <v>1015951</v>
      </c>
      <c r="G306" s="23">
        <f>F306/F319</f>
        <v>4.2513758414955069E-3</v>
      </c>
    </row>
    <row r="307" spans="2:7" ht="40.5" customHeight="1" x14ac:dyDescent="0.25">
      <c r="B307" s="292" t="s">
        <v>376</v>
      </c>
      <c r="C307" s="133" t="s">
        <v>377</v>
      </c>
      <c r="D307" s="292">
        <v>1</v>
      </c>
      <c r="E307" s="23">
        <f>D307/D319</f>
        <v>1.6103059581320451E-3</v>
      </c>
      <c r="F307" s="291">
        <v>256145</v>
      </c>
      <c r="G307" s="23">
        <f>F307/F319</f>
        <v>1.071871246664324E-3</v>
      </c>
    </row>
    <row r="308" spans="2:7" ht="41.25" customHeight="1" x14ac:dyDescent="0.25">
      <c r="B308" s="292" t="s">
        <v>269</v>
      </c>
      <c r="C308" s="133" t="s">
        <v>270</v>
      </c>
      <c r="D308" s="292">
        <v>6</v>
      </c>
      <c r="E308" s="23">
        <f>D308/D319</f>
        <v>9.6618357487922701E-3</v>
      </c>
      <c r="F308" s="291">
        <v>932367</v>
      </c>
      <c r="G308" s="23">
        <f>F308/F319</f>
        <v>3.9016079901566529E-3</v>
      </c>
    </row>
    <row r="309" spans="2:7" ht="28.5" customHeight="1" x14ac:dyDescent="0.25">
      <c r="B309" s="292" t="s">
        <v>271</v>
      </c>
      <c r="C309" s="133" t="s">
        <v>272</v>
      </c>
      <c r="D309" s="293">
        <v>2</v>
      </c>
      <c r="E309" s="23">
        <f>D309/D319</f>
        <v>3.2206119162640902E-3</v>
      </c>
      <c r="F309" s="291">
        <v>462813</v>
      </c>
      <c r="G309" s="23">
        <f>F309/F319</f>
        <v>1.9366997102518333E-3</v>
      </c>
    </row>
    <row r="310" spans="2:7" ht="26.25" customHeight="1" x14ac:dyDescent="0.25">
      <c r="B310" s="292" t="s">
        <v>248</v>
      </c>
      <c r="C310" s="133" t="s">
        <v>249</v>
      </c>
      <c r="D310" s="292">
        <v>11</v>
      </c>
      <c r="E310" s="23">
        <f>D310/D319</f>
        <v>1.7713365539452495E-2</v>
      </c>
      <c r="F310" s="291">
        <v>2349147</v>
      </c>
      <c r="G310" s="23">
        <f>F310/F319</f>
        <v>9.8303036307082203E-3</v>
      </c>
    </row>
    <row r="311" spans="2:7" ht="27.6" customHeight="1" x14ac:dyDescent="0.25">
      <c r="B311" s="292" t="s">
        <v>444</v>
      </c>
      <c r="C311" s="133" t="s">
        <v>445</v>
      </c>
      <c r="D311" s="292">
        <v>2</v>
      </c>
      <c r="E311" s="23">
        <f>D311/D319</f>
        <v>3.2206119162640902E-3</v>
      </c>
      <c r="F311" s="291">
        <v>2151465</v>
      </c>
      <c r="G311" s="23">
        <f>F311/F319</f>
        <v>9.0030782240709747E-3</v>
      </c>
    </row>
    <row r="312" spans="2:7" ht="39.75" customHeight="1" x14ac:dyDescent="0.25">
      <c r="B312" s="292" t="s">
        <v>250</v>
      </c>
      <c r="C312" s="133" t="s">
        <v>251</v>
      </c>
      <c r="D312" s="291">
        <v>1</v>
      </c>
      <c r="E312" s="23">
        <f>D312/D319</f>
        <v>1.6103059581320451E-3</v>
      </c>
      <c r="F312" s="291">
        <v>267288</v>
      </c>
      <c r="G312" s="23">
        <f>F312/F319</f>
        <v>1.1185005437483217E-3</v>
      </c>
    </row>
    <row r="313" spans="2:7" ht="28.15" customHeight="1" x14ac:dyDescent="0.25">
      <c r="B313" s="292" t="s">
        <v>252</v>
      </c>
      <c r="C313" s="133" t="s">
        <v>253</v>
      </c>
      <c r="D313" s="292">
        <v>5</v>
      </c>
      <c r="E313" s="23">
        <f>D313/D319</f>
        <v>8.0515297906602248E-3</v>
      </c>
      <c r="F313" s="291">
        <v>1160000</v>
      </c>
      <c r="G313" s="23">
        <f>F313/F319</f>
        <v>4.8541671558321106E-3</v>
      </c>
    </row>
    <row r="314" spans="2:7" ht="27.75" customHeight="1" x14ac:dyDescent="0.25">
      <c r="B314" s="292" t="s">
        <v>254</v>
      </c>
      <c r="C314" s="133" t="s">
        <v>255</v>
      </c>
      <c r="D314" s="292">
        <v>8</v>
      </c>
      <c r="E314" s="23">
        <f>D314/D319</f>
        <v>1.2882447665056361E-2</v>
      </c>
      <c r="F314" s="291">
        <v>1778548</v>
      </c>
      <c r="G314" s="23">
        <f>F314/F319</f>
        <v>7.4425597298886969E-3</v>
      </c>
    </row>
    <row r="315" spans="2:7" ht="40.9" customHeight="1" x14ac:dyDescent="0.25">
      <c r="B315" s="292" t="s">
        <v>345</v>
      </c>
      <c r="C315" s="133" t="s">
        <v>346</v>
      </c>
      <c r="D315" s="292">
        <v>15</v>
      </c>
      <c r="E315" s="23">
        <f>D315/D319</f>
        <v>2.4154589371980676E-2</v>
      </c>
      <c r="F315" s="291">
        <v>5704351</v>
      </c>
      <c r="G315" s="23">
        <f>F315/F319</f>
        <v>2.3870580404774185E-2</v>
      </c>
    </row>
    <row r="316" spans="2:7" ht="36.75" customHeight="1" x14ac:dyDescent="0.25">
      <c r="B316" s="292" t="s">
        <v>256</v>
      </c>
      <c r="C316" s="133" t="s">
        <v>257</v>
      </c>
      <c r="D316" s="292">
        <v>4</v>
      </c>
      <c r="E316" s="23">
        <f>D316/D319</f>
        <v>6.4412238325281803E-3</v>
      </c>
      <c r="F316" s="291">
        <v>1204606</v>
      </c>
      <c r="G316" s="23">
        <f>F316/F319</f>
        <v>5.0408266214812892E-3</v>
      </c>
    </row>
    <row r="317" spans="2:7" ht="65.45" customHeight="1" x14ac:dyDescent="0.25">
      <c r="B317" s="292" t="s">
        <v>258</v>
      </c>
      <c r="C317" s="133" t="s">
        <v>259</v>
      </c>
      <c r="D317" s="293">
        <v>7</v>
      </c>
      <c r="E317" s="23">
        <f>D317/D319</f>
        <v>1.1272141706924315E-2</v>
      </c>
      <c r="F317" s="291">
        <v>1294843</v>
      </c>
      <c r="G317" s="23">
        <f>F317/F319</f>
        <v>5.4184347953095836E-3</v>
      </c>
    </row>
    <row r="318" spans="2:7" ht="27" customHeight="1" x14ac:dyDescent="0.25">
      <c r="B318" s="292" t="s">
        <v>260</v>
      </c>
      <c r="C318" s="133" t="s">
        <v>261</v>
      </c>
      <c r="D318" s="292">
        <v>25</v>
      </c>
      <c r="E318" s="23">
        <f>D318/D319</f>
        <v>4.0257648953301126E-2</v>
      </c>
      <c r="F318" s="291">
        <v>140410703</v>
      </c>
      <c r="G318" s="23">
        <f>F318/F319</f>
        <v>0.58756639899129071</v>
      </c>
    </row>
    <row r="319" spans="2:7" x14ac:dyDescent="0.25">
      <c r="B319" s="411" t="s">
        <v>3</v>
      </c>
      <c r="C319" s="411"/>
      <c r="D319" s="228">
        <f>D293+D294+D295+D296+D297+D298+D299+D300+D301+D302+D303+D304+D305+D306+D307+D308+D309+D310+D312+D313+D314+D315+D316+D317+D318+D311</f>
        <v>621</v>
      </c>
      <c r="E319" s="286">
        <v>1</v>
      </c>
      <c r="F319" s="228">
        <f>F293+F294+F295+F296+F297+F298+F299+F300+F301+F302+F303+F304+F305+F306+F307+F308+F309+F310+F312+F313+F314+F315+F316+F317+F318+F311</f>
        <v>238969933</v>
      </c>
      <c r="G319" s="286">
        <v>1</v>
      </c>
    </row>
    <row r="321" spans="2:13" ht="25.5" x14ac:dyDescent="0.35">
      <c r="B321" s="453" t="s">
        <v>84</v>
      </c>
      <c r="C321" s="453"/>
      <c r="D321" s="453"/>
      <c r="E321" s="453"/>
      <c r="F321" s="453"/>
      <c r="G321" s="453"/>
      <c r="H321" s="453"/>
      <c r="I321" s="453"/>
      <c r="J321" s="453"/>
      <c r="K321" s="453"/>
      <c r="L321" s="453"/>
      <c r="M321" s="453"/>
    </row>
    <row r="323" spans="2:13" ht="15.75" x14ac:dyDescent="0.25">
      <c r="B323" s="400" t="s">
        <v>426</v>
      </c>
      <c r="C323" s="400"/>
      <c r="D323" s="400"/>
      <c r="E323" s="400"/>
      <c r="F323" s="400"/>
      <c r="H323" s="444" t="s">
        <v>427</v>
      </c>
      <c r="I323" s="444"/>
      <c r="J323" s="444"/>
      <c r="K323" s="444"/>
      <c r="L323" s="444"/>
      <c r="M323" s="444"/>
    </row>
    <row r="324" spans="2:13" x14ac:dyDescent="0.25">
      <c r="B324" s="440" t="s">
        <v>288</v>
      </c>
      <c r="C324" s="440" t="s">
        <v>87</v>
      </c>
      <c r="D324" s="442" t="s">
        <v>44</v>
      </c>
      <c r="E324" s="440" t="s">
        <v>49</v>
      </c>
      <c r="F324" s="442" t="s">
        <v>91</v>
      </c>
    </row>
    <row r="325" spans="2:13" ht="18.75" customHeight="1" x14ac:dyDescent="0.25">
      <c r="B325" s="441"/>
      <c r="C325" s="443"/>
      <c r="D325" s="442"/>
      <c r="E325" s="443"/>
      <c r="F325" s="442"/>
    </row>
    <row r="326" spans="2:13" x14ac:dyDescent="0.25">
      <c r="B326" s="303" t="s">
        <v>300</v>
      </c>
      <c r="C326" s="29">
        <v>4474</v>
      </c>
      <c r="D326" s="29">
        <v>5863</v>
      </c>
      <c r="E326" s="29">
        <v>157</v>
      </c>
      <c r="F326" s="29">
        <v>95677750</v>
      </c>
      <c r="G326" s="99">
        <f>F326/F328</f>
        <v>0.45661751675332463</v>
      </c>
    </row>
    <row r="327" spans="2:13" x14ac:dyDescent="0.25">
      <c r="B327" s="304" t="s">
        <v>60</v>
      </c>
      <c r="C327" s="29">
        <v>4851</v>
      </c>
      <c r="D327" s="29">
        <v>6302</v>
      </c>
      <c r="E327" s="29">
        <v>114</v>
      </c>
      <c r="F327" s="29">
        <v>113858123</v>
      </c>
      <c r="G327" s="99">
        <f>F327/F328</f>
        <v>0.54338248324667537</v>
      </c>
    </row>
    <row r="328" spans="2:13" x14ac:dyDescent="0.25">
      <c r="B328" s="229" t="s">
        <v>3</v>
      </c>
      <c r="C328" s="13">
        <f>C326+C327</f>
        <v>9325</v>
      </c>
      <c r="D328" s="13">
        <f>D326+D327</f>
        <v>12165</v>
      </c>
      <c r="E328" s="13">
        <f>E326+E327</f>
        <v>271</v>
      </c>
      <c r="F328" s="13">
        <f>F326+F327</f>
        <v>209535873</v>
      </c>
      <c r="G328" s="98">
        <v>1</v>
      </c>
    </row>
    <row r="333" spans="2:13" ht="18.75" x14ac:dyDescent="0.25">
      <c r="B333" s="448" t="s">
        <v>428</v>
      </c>
      <c r="C333" s="448"/>
      <c r="D333" s="448"/>
      <c r="E333" s="448"/>
      <c r="F333" s="448"/>
    </row>
    <row r="334" spans="2:13" x14ac:dyDescent="0.25">
      <c r="B334" s="446"/>
      <c r="C334" s="447"/>
      <c r="D334" s="287" t="s">
        <v>41</v>
      </c>
      <c r="E334" s="288" t="s">
        <v>42</v>
      </c>
      <c r="F334" s="289" t="s">
        <v>50</v>
      </c>
    </row>
    <row r="335" spans="2:13" x14ac:dyDescent="0.25">
      <c r="B335" s="445" t="s">
        <v>87</v>
      </c>
      <c r="C335" s="51" t="s">
        <v>35</v>
      </c>
      <c r="D335" s="51">
        <v>1140</v>
      </c>
      <c r="E335" s="51">
        <v>2162</v>
      </c>
      <c r="F335" s="51">
        <v>1549</v>
      </c>
    </row>
    <row r="336" spans="2:13" x14ac:dyDescent="0.25">
      <c r="B336" s="445"/>
      <c r="C336" s="51" t="s">
        <v>34</v>
      </c>
      <c r="D336" s="51">
        <v>576</v>
      </c>
      <c r="E336" s="51">
        <v>2036</v>
      </c>
      <c r="F336" s="51">
        <v>1862</v>
      </c>
    </row>
    <row r="337" spans="2:8" x14ac:dyDescent="0.25">
      <c r="B337" s="445"/>
      <c r="C337" s="75" t="s">
        <v>3</v>
      </c>
      <c r="D337" s="75">
        <f>D335+D336</f>
        <v>1716</v>
      </c>
      <c r="E337" s="75">
        <f>E335+E336</f>
        <v>4198</v>
      </c>
      <c r="F337" s="75">
        <f>F335+F336</f>
        <v>3411</v>
      </c>
    </row>
    <row r="338" spans="2:8" x14ac:dyDescent="0.25">
      <c r="B338" s="426" t="s">
        <v>44</v>
      </c>
      <c r="C338" s="51" t="s">
        <v>35</v>
      </c>
      <c r="D338" s="51">
        <v>1296</v>
      </c>
      <c r="E338" s="51">
        <v>3094</v>
      </c>
      <c r="F338" s="51">
        <v>1912</v>
      </c>
    </row>
    <row r="339" spans="2:8" x14ac:dyDescent="0.25">
      <c r="B339" s="426"/>
      <c r="C339" s="51" t="s">
        <v>34</v>
      </c>
      <c r="D339" s="51">
        <v>689</v>
      </c>
      <c r="E339" s="51">
        <v>2803</v>
      </c>
      <c r="F339" s="51">
        <v>2371</v>
      </c>
    </row>
    <row r="340" spans="2:8" x14ac:dyDescent="0.25">
      <c r="B340" s="426"/>
      <c r="C340" s="75" t="s">
        <v>3</v>
      </c>
      <c r="D340" s="75">
        <f>D338+D339</f>
        <v>1985</v>
      </c>
      <c r="E340" s="75">
        <f>E338+E339</f>
        <v>5897</v>
      </c>
      <c r="F340" s="75">
        <f>F338+F339</f>
        <v>4283</v>
      </c>
    </row>
    <row r="341" spans="2:8" x14ac:dyDescent="0.25">
      <c r="B341" s="426" t="s">
        <v>49</v>
      </c>
      <c r="C341" s="51" t="s">
        <v>35</v>
      </c>
      <c r="D341" s="51">
        <v>21</v>
      </c>
      <c r="E341" s="51">
        <v>43</v>
      </c>
      <c r="F341" s="51">
        <v>50</v>
      </c>
    </row>
    <row r="342" spans="2:8" x14ac:dyDescent="0.25">
      <c r="B342" s="426"/>
      <c r="C342" s="51" t="s">
        <v>34</v>
      </c>
      <c r="D342" s="51">
        <v>14</v>
      </c>
      <c r="E342" s="51">
        <v>93</v>
      </c>
      <c r="F342" s="51">
        <v>50</v>
      </c>
    </row>
    <row r="343" spans="2:8" x14ac:dyDescent="0.25">
      <c r="B343" s="426"/>
      <c r="C343" s="75" t="s">
        <v>3</v>
      </c>
      <c r="D343" s="75">
        <f>D341+D342</f>
        <v>35</v>
      </c>
      <c r="E343" s="75">
        <f>E341+E342</f>
        <v>136</v>
      </c>
      <c r="F343" s="75">
        <f>F341+F342</f>
        <v>100</v>
      </c>
      <c r="G343">
        <f>F340+E340+D340+D343+E343+F343</f>
        <v>12436</v>
      </c>
    </row>
    <row r="344" spans="2:8" x14ac:dyDescent="0.25">
      <c r="B344" s="426" t="s">
        <v>52</v>
      </c>
      <c r="C344" s="51" t="s">
        <v>35</v>
      </c>
      <c r="D344" s="86">
        <v>53099550</v>
      </c>
      <c r="E344" s="86">
        <v>34678914</v>
      </c>
      <c r="F344" s="86">
        <v>26079659</v>
      </c>
    </row>
    <row r="345" spans="2:8" x14ac:dyDescent="0.25">
      <c r="B345" s="426"/>
      <c r="C345" s="51" t="s">
        <v>34</v>
      </c>
      <c r="D345" s="86">
        <v>28107923</v>
      </c>
      <c r="E345" s="86">
        <v>34310401</v>
      </c>
      <c r="F345" s="86">
        <v>33259426</v>
      </c>
    </row>
    <row r="346" spans="2:8" x14ac:dyDescent="0.25">
      <c r="B346" s="426"/>
      <c r="C346" s="75" t="s">
        <v>3</v>
      </c>
      <c r="D346" s="305">
        <f>D344+D345</f>
        <v>81207473</v>
      </c>
      <c r="E346" s="305">
        <f>E344+E345</f>
        <v>68989315</v>
      </c>
      <c r="F346" s="305">
        <f>F344+F345</f>
        <v>59339085</v>
      </c>
      <c r="G346" s="128">
        <f>D346+E346+F346</f>
        <v>209535873</v>
      </c>
    </row>
    <row r="348" spans="2:8" ht="15.75" x14ac:dyDescent="0.25">
      <c r="B348" s="485" t="s">
        <v>429</v>
      </c>
      <c r="C348" s="485"/>
      <c r="D348" s="485"/>
      <c r="E348" s="485"/>
      <c r="F348" s="485"/>
      <c r="G348" s="485"/>
      <c r="H348" s="485"/>
    </row>
    <row r="349" spans="2:8" x14ac:dyDescent="0.25">
      <c r="B349" s="486"/>
      <c r="C349" s="413" t="s">
        <v>94</v>
      </c>
      <c r="D349" s="413"/>
      <c r="E349" s="413"/>
      <c r="F349" s="413"/>
      <c r="G349" s="413"/>
      <c r="H349" s="413"/>
    </row>
    <row r="350" spans="2:8" x14ac:dyDescent="0.25">
      <c r="B350" s="486"/>
      <c r="C350" s="408" t="s">
        <v>64</v>
      </c>
      <c r="D350" s="408"/>
      <c r="E350" s="408" t="s">
        <v>95</v>
      </c>
      <c r="F350" s="408"/>
      <c r="G350" s="408" t="s">
        <v>66</v>
      </c>
      <c r="H350" s="408"/>
    </row>
    <row r="351" spans="2:8" ht="51" x14ac:dyDescent="0.25">
      <c r="B351" s="486"/>
      <c r="C351" s="92" t="s">
        <v>96</v>
      </c>
      <c r="D351" s="92" t="s">
        <v>93</v>
      </c>
      <c r="E351" s="92" t="s">
        <v>96</v>
      </c>
      <c r="F351" s="67" t="s">
        <v>93</v>
      </c>
      <c r="G351" s="92" t="s">
        <v>96</v>
      </c>
      <c r="H351" s="22" t="s">
        <v>93</v>
      </c>
    </row>
    <row r="352" spans="2:8" x14ac:dyDescent="0.25">
      <c r="B352" s="298" t="s">
        <v>41</v>
      </c>
      <c r="C352" s="22">
        <v>2017</v>
      </c>
      <c r="D352" s="109">
        <f>C352/C355</f>
        <v>0.16536853324588013</v>
      </c>
      <c r="E352" s="22">
        <v>3</v>
      </c>
      <c r="F352" s="109">
        <f>E352/E355</f>
        <v>1.3698630136986301E-2</v>
      </c>
      <c r="G352" s="22">
        <v>0</v>
      </c>
      <c r="H352" s="109">
        <f>G352/G355</f>
        <v>0</v>
      </c>
    </row>
    <row r="353" spans="2:12" x14ac:dyDescent="0.25">
      <c r="B353" s="297" t="s">
        <v>42</v>
      </c>
      <c r="C353" s="22">
        <v>5895</v>
      </c>
      <c r="D353" s="109">
        <f>C353/C355</f>
        <v>0.48331556940231202</v>
      </c>
      <c r="E353" s="22">
        <v>131</v>
      </c>
      <c r="F353" s="109">
        <f>E353/E355</f>
        <v>0.59817351598173518</v>
      </c>
      <c r="G353" s="22">
        <v>7</v>
      </c>
      <c r="H353" s="109">
        <f>G353/G355</f>
        <v>0.35</v>
      </c>
    </row>
    <row r="354" spans="2:12" x14ac:dyDescent="0.25">
      <c r="B354" s="296" t="s">
        <v>50</v>
      </c>
      <c r="C354" s="22">
        <v>4285</v>
      </c>
      <c r="D354" s="109">
        <f>C354/C355</f>
        <v>0.35131589735180785</v>
      </c>
      <c r="E354" s="22">
        <v>85</v>
      </c>
      <c r="F354" s="109">
        <f>E354/E355</f>
        <v>0.38812785388127852</v>
      </c>
      <c r="G354" s="22">
        <v>13</v>
      </c>
      <c r="H354" s="109">
        <f>G354/G355</f>
        <v>0.65</v>
      </c>
      <c r="I354" s="108" t="s">
        <v>3</v>
      </c>
    </row>
    <row r="355" spans="2:12" x14ac:dyDescent="0.25">
      <c r="B355" s="75" t="s">
        <v>92</v>
      </c>
      <c r="C355" s="75">
        <f>C352+C353+C354</f>
        <v>12197</v>
      </c>
      <c r="D355" s="107">
        <v>1</v>
      </c>
      <c r="E355" s="75">
        <f>E352+E353+E354</f>
        <v>219</v>
      </c>
      <c r="F355" s="107">
        <v>1</v>
      </c>
      <c r="G355" s="75">
        <f>G352+G353+G354</f>
        <v>20</v>
      </c>
      <c r="H355" s="107">
        <v>1</v>
      </c>
      <c r="I355" s="108">
        <f>C355+E355+G355</f>
        <v>12436</v>
      </c>
    </row>
    <row r="356" spans="2:12" x14ac:dyDescent="0.25">
      <c r="B356" s="91" t="s">
        <v>38</v>
      </c>
      <c r="C356" s="415">
        <f>C355/I355</f>
        <v>0.9807816018012222</v>
      </c>
      <c r="D356" s="416"/>
      <c r="E356" s="415">
        <f>E355/I355</f>
        <v>1.7610164039884208E-2</v>
      </c>
      <c r="F356" s="416"/>
      <c r="G356" s="415">
        <f>G355/I355</f>
        <v>1.6082341588935349E-3</v>
      </c>
      <c r="H356" s="416"/>
      <c r="I356" s="110">
        <v>1</v>
      </c>
    </row>
    <row r="358" spans="2:12" ht="29.25" customHeight="1" x14ac:dyDescent="0.25">
      <c r="B358" s="400" t="s">
        <v>430</v>
      </c>
      <c r="C358" s="400"/>
      <c r="D358" s="400"/>
    </row>
    <row r="359" spans="2:12" x14ac:dyDescent="0.25">
      <c r="B359" s="3"/>
      <c r="C359" s="3" t="s">
        <v>78</v>
      </c>
      <c r="D359" s="3" t="s">
        <v>38</v>
      </c>
    </row>
    <row r="360" spans="2:12" x14ac:dyDescent="0.25">
      <c r="B360" s="3" t="s">
        <v>41</v>
      </c>
      <c r="C360" s="59">
        <v>81207473</v>
      </c>
      <c r="D360" s="55">
        <f>C360/C363</f>
        <v>0.38755880717379598</v>
      </c>
    </row>
    <row r="361" spans="2:12" x14ac:dyDescent="0.25">
      <c r="B361" s="3" t="s">
        <v>42</v>
      </c>
      <c r="C361" s="59">
        <v>68989315</v>
      </c>
      <c r="D361" s="55">
        <f>C361/C363</f>
        <v>0.32924822853602731</v>
      </c>
    </row>
    <row r="362" spans="2:12" x14ac:dyDescent="0.25">
      <c r="B362" s="3" t="s">
        <v>50</v>
      </c>
      <c r="C362" s="59">
        <v>59339085</v>
      </c>
      <c r="D362" s="55">
        <f>C362/C363</f>
        <v>0.28319296429017671</v>
      </c>
    </row>
    <row r="363" spans="2:12" x14ac:dyDescent="0.25">
      <c r="B363" s="3" t="s">
        <v>3</v>
      </c>
      <c r="C363" s="59">
        <f>C360+C361+C362</f>
        <v>209535873</v>
      </c>
      <c r="D363" s="55">
        <v>1</v>
      </c>
    </row>
    <row r="365" spans="2:12" ht="54" customHeight="1" x14ac:dyDescent="0.25"/>
    <row r="367" spans="2:12" ht="25.5" x14ac:dyDescent="0.35">
      <c r="B367" s="425" t="s">
        <v>85</v>
      </c>
      <c r="C367" s="425"/>
      <c r="D367" s="425"/>
      <c r="E367" s="425"/>
      <c r="F367" s="425"/>
      <c r="G367" s="425"/>
      <c r="H367" s="425"/>
      <c r="I367" s="425"/>
      <c r="J367" s="425"/>
      <c r="K367" s="425"/>
      <c r="L367" s="425"/>
    </row>
    <row r="369" spans="2:10" ht="46.5" customHeight="1" x14ac:dyDescent="0.25">
      <c r="B369" s="400" t="s">
        <v>97</v>
      </c>
      <c r="C369" s="400"/>
      <c r="D369" s="400"/>
    </row>
    <row r="370" spans="2:10" ht="18.600000000000001" customHeight="1" x14ac:dyDescent="0.25">
      <c r="B370" s="41"/>
      <c r="C370" s="77" t="s">
        <v>51</v>
      </c>
      <c r="D370" s="78" t="s">
        <v>38</v>
      </c>
    </row>
    <row r="371" spans="2:10" ht="15.75" x14ac:dyDescent="0.25">
      <c r="B371" s="38" t="s">
        <v>34</v>
      </c>
      <c r="C371" s="59">
        <f>G384</f>
        <v>167104668</v>
      </c>
      <c r="D371" s="56">
        <f>C371/C373</f>
        <v>0.83469313334224948</v>
      </c>
    </row>
    <row r="372" spans="2:10" ht="15.75" x14ac:dyDescent="0.25">
      <c r="B372" s="38" t="s">
        <v>35</v>
      </c>
      <c r="C372" s="59">
        <f>G388</f>
        <v>33094257</v>
      </c>
      <c r="D372" s="56">
        <f>C372/C373</f>
        <v>0.16530686665775055</v>
      </c>
    </row>
    <row r="373" spans="2:10" ht="15.75" x14ac:dyDescent="0.25">
      <c r="B373" s="38" t="s">
        <v>3</v>
      </c>
      <c r="C373" s="59">
        <f>C371+C372</f>
        <v>200198925</v>
      </c>
      <c r="D373" s="55">
        <v>1</v>
      </c>
    </row>
    <row r="378" spans="2:10" ht="33" customHeight="1" x14ac:dyDescent="0.25">
      <c r="B378" s="400" t="s">
        <v>301</v>
      </c>
      <c r="C378" s="400"/>
      <c r="D378" s="400"/>
      <c r="E378" s="400"/>
      <c r="F378" s="421"/>
      <c r="G378" s="400"/>
    </row>
    <row r="379" spans="2:10" x14ac:dyDescent="0.25">
      <c r="B379" s="408" t="s">
        <v>288</v>
      </c>
      <c r="C379" s="419" t="s">
        <v>98</v>
      </c>
      <c r="D379" s="473" t="s">
        <v>87</v>
      </c>
      <c r="E379" s="376" t="s">
        <v>44</v>
      </c>
      <c r="F379" s="426" t="s">
        <v>49</v>
      </c>
      <c r="G379" s="417" t="s">
        <v>99</v>
      </c>
      <c r="J379" s="113"/>
    </row>
    <row r="380" spans="2:10" ht="24" customHeight="1" x14ac:dyDescent="0.25">
      <c r="B380" s="408"/>
      <c r="C380" s="420"/>
      <c r="D380" s="474"/>
      <c r="E380" s="376"/>
      <c r="F380" s="426"/>
      <c r="G380" s="418"/>
    </row>
    <row r="381" spans="2:10" ht="20.45" customHeight="1" x14ac:dyDescent="0.25">
      <c r="B381" s="290" t="s">
        <v>34</v>
      </c>
      <c r="C381" s="112" t="s">
        <v>12</v>
      </c>
      <c r="D381" s="114">
        <v>86</v>
      </c>
      <c r="E381" s="114">
        <v>638</v>
      </c>
      <c r="F381" s="302">
        <v>72</v>
      </c>
      <c r="G381" s="115">
        <v>147073810</v>
      </c>
    </row>
    <row r="382" spans="2:10" ht="17.45" customHeight="1" x14ac:dyDescent="0.3">
      <c r="B382" s="20"/>
      <c r="C382" s="111" t="s">
        <v>101</v>
      </c>
      <c r="D382" s="114">
        <v>88</v>
      </c>
      <c r="E382" s="114">
        <v>285</v>
      </c>
      <c r="F382" s="114">
        <v>12</v>
      </c>
      <c r="G382" s="115">
        <v>6074847</v>
      </c>
      <c r="I382" s="1"/>
    </row>
    <row r="383" spans="2:10" ht="19.149999999999999" customHeight="1" x14ac:dyDescent="0.3">
      <c r="B383" s="20"/>
      <c r="C383" s="111" t="s">
        <v>100</v>
      </c>
      <c r="D383" s="114">
        <v>895</v>
      </c>
      <c r="E383" s="115">
        <v>1683</v>
      </c>
      <c r="F383" s="114">
        <v>75</v>
      </c>
      <c r="G383" s="115">
        <v>13956011</v>
      </c>
      <c r="I383" s="1"/>
    </row>
    <row r="384" spans="2:10" x14ac:dyDescent="0.25">
      <c r="B384" s="20"/>
      <c r="C384" s="118" t="s">
        <v>3</v>
      </c>
      <c r="D384" s="116">
        <f>D381+D382+D383</f>
        <v>1069</v>
      </c>
      <c r="E384" s="117">
        <f>E381+E382+E383</f>
        <v>2606</v>
      </c>
      <c r="F384" s="116">
        <f>F381+F382+F383</f>
        <v>159</v>
      </c>
      <c r="G384" s="117">
        <f>G381+G382+G383</f>
        <v>167104668</v>
      </c>
    </row>
    <row r="385" spans="2:8" ht="18" customHeight="1" x14ac:dyDescent="0.25">
      <c r="B385" s="299" t="s">
        <v>35</v>
      </c>
      <c r="C385" s="112" t="s">
        <v>12</v>
      </c>
      <c r="D385" s="114">
        <v>45</v>
      </c>
      <c r="E385" s="114">
        <v>213</v>
      </c>
      <c r="F385" s="114">
        <v>14</v>
      </c>
      <c r="G385" s="115">
        <v>22970649</v>
      </c>
    </row>
    <row r="386" spans="2:8" ht="19.149999999999999" customHeight="1" x14ac:dyDescent="0.25">
      <c r="B386" s="20"/>
      <c r="C386" s="111" t="s">
        <v>101</v>
      </c>
      <c r="D386" s="114">
        <v>31</v>
      </c>
      <c r="E386" s="114">
        <v>90</v>
      </c>
      <c r="F386" s="114">
        <v>0</v>
      </c>
      <c r="G386" s="115">
        <v>2187520</v>
      </c>
    </row>
    <row r="387" spans="2:8" ht="17.45" customHeight="1" x14ac:dyDescent="0.25">
      <c r="B387" s="20"/>
      <c r="C387" s="119" t="s">
        <v>100</v>
      </c>
      <c r="D387" s="114">
        <v>484</v>
      </c>
      <c r="E387" s="114">
        <v>604</v>
      </c>
      <c r="F387" s="114">
        <v>8</v>
      </c>
      <c r="G387" s="115">
        <v>7936088</v>
      </c>
    </row>
    <row r="388" spans="2:8" x14ac:dyDescent="0.25">
      <c r="B388" s="20"/>
      <c r="C388" s="118" t="s">
        <v>3</v>
      </c>
      <c r="D388" s="116">
        <f>D385+D386+D387</f>
        <v>560</v>
      </c>
      <c r="E388" s="116">
        <f>E385+E386+E387</f>
        <v>907</v>
      </c>
      <c r="F388" s="116">
        <f>F385+F386+F387</f>
        <v>22</v>
      </c>
      <c r="G388" s="117">
        <f>G385+G386+G387</f>
        <v>33094257</v>
      </c>
    </row>
    <row r="389" spans="2:8" ht="15.6" customHeight="1" x14ac:dyDescent="0.25">
      <c r="B389" s="261" t="s">
        <v>3</v>
      </c>
      <c r="C389" s="120" t="s">
        <v>12</v>
      </c>
      <c r="D389" s="114">
        <f t="shared" ref="D389:G392" si="7">D381+D385</f>
        <v>131</v>
      </c>
      <c r="E389" s="114">
        <f t="shared" si="7"/>
        <v>851</v>
      </c>
      <c r="F389" s="114">
        <f t="shared" si="7"/>
        <v>86</v>
      </c>
      <c r="G389" s="115">
        <f t="shared" si="7"/>
        <v>170044459</v>
      </c>
    </row>
    <row r="390" spans="2:8" ht="17.45" customHeight="1" x14ac:dyDescent="0.25">
      <c r="B390" s="20"/>
      <c r="C390" s="111" t="s">
        <v>101</v>
      </c>
      <c r="D390" s="114">
        <f t="shared" si="7"/>
        <v>119</v>
      </c>
      <c r="E390" s="114">
        <f t="shared" si="7"/>
        <v>375</v>
      </c>
      <c r="F390" s="114">
        <f t="shared" si="7"/>
        <v>12</v>
      </c>
      <c r="G390" s="115">
        <f t="shared" si="7"/>
        <v>8262367</v>
      </c>
    </row>
    <row r="391" spans="2:8" ht="15.6" customHeight="1" x14ac:dyDescent="0.25">
      <c r="B391" s="20"/>
      <c r="C391" s="111" t="s">
        <v>100</v>
      </c>
      <c r="D391" s="114">
        <f t="shared" si="7"/>
        <v>1379</v>
      </c>
      <c r="E391" s="114">
        <f t="shared" si="7"/>
        <v>2287</v>
      </c>
      <c r="F391" s="114">
        <f t="shared" si="7"/>
        <v>83</v>
      </c>
      <c r="G391" s="115">
        <f t="shared" si="7"/>
        <v>21892099</v>
      </c>
    </row>
    <row r="392" spans="2:8" x14ac:dyDescent="0.25">
      <c r="B392" s="20"/>
      <c r="C392" s="229" t="s">
        <v>5</v>
      </c>
      <c r="D392" s="259">
        <f t="shared" si="7"/>
        <v>1629</v>
      </c>
      <c r="E392" s="259">
        <f t="shared" si="7"/>
        <v>3513</v>
      </c>
      <c r="F392" s="259">
        <f t="shared" si="7"/>
        <v>181</v>
      </c>
      <c r="G392" s="223">
        <f t="shared" si="7"/>
        <v>200198925</v>
      </c>
    </row>
    <row r="394" spans="2:8" ht="32.450000000000003" customHeight="1" x14ac:dyDescent="0.25">
      <c r="B394" s="400" t="s">
        <v>103</v>
      </c>
      <c r="C394" s="400"/>
      <c r="D394" s="400"/>
      <c r="E394" s="400"/>
      <c r="F394" s="400"/>
      <c r="G394" s="400"/>
      <c r="H394" s="400"/>
    </row>
    <row r="395" spans="2:8" x14ac:dyDescent="0.25">
      <c r="B395" s="422" t="s">
        <v>102</v>
      </c>
      <c r="C395" s="413" t="s">
        <v>94</v>
      </c>
      <c r="D395" s="413"/>
      <c r="E395" s="413"/>
      <c r="F395" s="413"/>
      <c r="G395" s="413"/>
      <c r="H395" s="413"/>
    </row>
    <row r="396" spans="2:8" x14ac:dyDescent="0.25">
      <c r="B396" s="423"/>
      <c r="C396" s="408" t="s">
        <v>64</v>
      </c>
      <c r="D396" s="408"/>
      <c r="E396" s="408" t="s">
        <v>95</v>
      </c>
      <c r="F396" s="408"/>
      <c r="G396" s="408" t="s">
        <v>66</v>
      </c>
      <c r="H396" s="408"/>
    </row>
    <row r="397" spans="2:8" ht="51" x14ac:dyDescent="0.25">
      <c r="B397" s="424"/>
      <c r="C397" s="92" t="s">
        <v>96</v>
      </c>
      <c r="D397" s="92" t="s">
        <v>0</v>
      </c>
      <c r="E397" s="92" t="s">
        <v>96</v>
      </c>
      <c r="F397" s="92" t="s">
        <v>0</v>
      </c>
      <c r="G397" s="92" t="s">
        <v>96</v>
      </c>
      <c r="H397" s="92" t="s">
        <v>0</v>
      </c>
    </row>
    <row r="398" spans="2:8" x14ac:dyDescent="0.25">
      <c r="B398" s="239" t="s">
        <v>12</v>
      </c>
      <c r="C398" s="22">
        <v>931</v>
      </c>
      <c r="D398" s="109">
        <f>C398/C401</f>
        <v>0.26426341186488789</v>
      </c>
      <c r="E398" s="22">
        <v>6</v>
      </c>
      <c r="F398" s="109">
        <f>E398/E401</f>
        <v>4.4776119402985072E-2</v>
      </c>
      <c r="G398" s="22">
        <v>0</v>
      </c>
      <c r="H398" s="109">
        <f>G398/G401</f>
        <v>0</v>
      </c>
    </row>
    <row r="399" spans="2:8" ht="25.5" x14ac:dyDescent="0.25">
      <c r="B399" s="229" t="s">
        <v>101</v>
      </c>
      <c r="C399" s="22">
        <v>377</v>
      </c>
      <c r="D399" s="109">
        <f>C399/C401</f>
        <v>0.1070110701107011</v>
      </c>
      <c r="E399" s="22">
        <v>6</v>
      </c>
      <c r="F399" s="109">
        <f>E399/E401</f>
        <v>4.4776119402985072E-2</v>
      </c>
      <c r="G399" s="22">
        <v>4</v>
      </c>
      <c r="H399" s="109">
        <f>G399/G401</f>
        <v>0.10810810810810811</v>
      </c>
    </row>
    <row r="400" spans="2:8" ht="25.5" x14ac:dyDescent="0.25">
      <c r="B400" s="229" t="s">
        <v>100</v>
      </c>
      <c r="C400" s="22">
        <v>2215</v>
      </c>
      <c r="D400" s="109">
        <f>C400/C401</f>
        <v>0.62872551802441101</v>
      </c>
      <c r="E400" s="22">
        <v>122</v>
      </c>
      <c r="F400" s="109">
        <f>E400/E401</f>
        <v>0.91044776119402981</v>
      </c>
      <c r="G400" s="22">
        <v>33</v>
      </c>
      <c r="H400" s="109">
        <f>G400/G401</f>
        <v>0.89189189189189189</v>
      </c>
    </row>
    <row r="401" spans="2:9" x14ac:dyDescent="0.25">
      <c r="B401" s="75" t="s">
        <v>92</v>
      </c>
      <c r="C401" s="75">
        <f>C398+C399+C400</f>
        <v>3523</v>
      </c>
      <c r="D401" s="107">
        <v>1</v>
      </c>
      <c r="E401" s="75">
        <f>E398+E399+E400</f>
        <v>134</v>
      </c>
      <c r="F401" s="107">
        <v>1</v>
      </c>
      <c r="G401" s="75">
        <f>G398+G399+G400</f>
        <v>37</v>
      </c>
      <c r="H401" s="107">
        <v>1</v>
      </c>
      <c r="I401">
        <f>C401+E401+G401</f>
        <v>3694</v>
      </c>
    </row>
    <row r="402" spans="2:9" x14ac:dyDescent="0.25">
      <c r="B402" s="91" t="s">
        <v>38</v>
      </c>
      <c r="C402" s="415">
        <f>C401/I401</f>
        <v>0.95370871683811587</v>
      </c>
      <c r="D402" s="416"/>
      <c r="E402" s="415">
        <f>E401/I401</f>
        <v>3.6275040606388739E-2</v>
      </c>
      <c r="F402" s="416"/>
      <c r="G402" s="415">
        <f>G401/I401</f>
        <v>1.0016242555495398E-2</v>
      </c>
      <c r="H402" s="416"/>
      <c r="I402" s="98">
        <v>1</v>
      </c>
    </row>
    <row r="404" spans="2:9" ht="35.450000000000003" customHeight="1" x14ac:dyDescent="0.25">
      <c r="B404" s="414" t="s">
        <v>389</v>
      </c>
      <c r="C404" s="414"/>
      <c r="D404" s="414"/>
      <c r="E404" s="414"/>
      <c r="F404" s="414"/>
    </row>
    <row r="405" spans="2:9" ht="39" x14ac:dyDescent="0.25">
      <c r="B405" s="94"/>
      <c r="C405" s="91" t="s">
        <v>87</v>
      </c>
      <c r="D405" s="93" t="s">
        <v>140</v>
      </c>
      <c r="E405" s="85" t="s">
        <v>49</v>
      </c>
      <c r="F405" s="93" t="s">
        <v>99</v>
      </c>
    </row>
    <row r="406" spans="2:9" x14ac:dyDescent="0.25">
      <c r="B406" s="91" t="s">
        <v>34</v>
      </c>
      <c r="C406" s="22">
        <v>10</v>
      </c>
      <c r="D406" s="22">
        <v>11</v>
      </c>
      <c r="E406" s="51">
        <v>0</v>
      </c>
      <c r="F406" s="29">
        <v>703248</v>
      </c>
    </row>
    <row r="407" spans="2:9" x14ac:dyDescent="0.25">
      <c r="B407" s="91" t="s">
        <v>35</v>
      </c>
      <c r="C407" s="22">
        <v>0</v>
      </c>
      <c r="D407" s="22">
        <v>0</v>
      </c>
      <c r="E407" s="51">
        <v>0</v>
      </c>
      <c r="F407" s="29">
        <v>0</v>
      </c>
    </row>
    <row r="408" spans="2:9" x14ac:dyDescent="0.25">
      <c r="B408" s="261" t="s">
        <v>3</v>
      </c>
      <c r="C408" s="260">
        <f>C406+C407</f>
        <v>10</v>
      </c>
      <c r="D408" s="260">
        <f>D406+D407</f>
        <v>11</v>
      </c>
      <c r="E408" s="240">
        <f>E406+E407</f>
        <v>0</v>
      </c>
      <c r="F408" s="260">
        <f>F406+F407</f>
        <v>703248</v>
      </c>
    </row>
    <row r="410" spans="2:9" ht="31.9" customHeight="1" x14ac:dyDescent="0.25">
      <c r="B410" s="414" t="s">
        <v>425</v>
      </c>
      <c r="C410" s="414"/>
      <c r="D410" s="414"/>
      <c r="E410" s="414"/>
      <c r="F410" s="414"/>
      <c r="G410" s="414"/>
    </row>
    <row r="411" spans="2:9" x14ac:dyDescent="0.25">
      <c r="B411" s="413" t="s">
        <v>94</v>
      </c>
      <c r="C411" s="413"/>
      <c r="D411" s="413"/>
      <c r="E411" s="413"/>
      <c r="F411" s="413"/>
      <c r="G411" s="413"/>
    </row>
    <row r="412" spans="2:9" x14ac:dyDescent="0.25">
      <c r="B412" s="411" t="s">
        <v>64</v>
      </c>
      <c r="C412" s="411"/>
      <c r="D412" s="411" t="s">
        <v>95</v>
      </c>
      <c r="E412" s="411"/>
      <c r="F412" s="411" t="s">
        <v>66</v>
      </c>
      <c r="G412" s="411"/>
    </row>
    <row r="413" spans="2:9" ht="48" customHeight="1" x14ac:dyDescent="0.25">
      <c r="B413" s="92" t="s">
        <v>96</v>
      </c>
      <c r="C413" s="92" t="s">
        <v>93</v>
      </c>
      <c r="D413" s="92" t="s">
        <v>96</v>
      </c>
      <c r="E413" s="67" t="s">
        <v>93</v>
      </c>
      <c r="F413" s="92" t="s">
        <v>96</v>
      </c>
      <c r="G413" s="22" t="s">
        <v>93</v>
      </c>
    </row>
    <row r="414" spans="2:9" x14ac:dyDescent="0.25">
      <c r="B414" s="22">
        <v>8</v>
      </c>
      <c r="C414" s="300">
        <f>B414/H414</f>
        <v>0.72727272727272729</v>
      </c>
      <c r="D414" s="22">
        <v>1</v>
      </c>
      <c r="E414" s="300">
        <f>D414/H414</f>
        <v>9.0909090909090912E-2</v>
      </c>
      <c r="F414" s="22">
        <v>2</v>
      </c>
      <c r="G414" s="300">
        <f>F414/H414</f>
        <v>0.18181818181818182</v>
      </c>
      <c r="H414">
        <f>B414+D414+F414</f>
        <v>11</v>
      </c>
    </row>
    <row r="416" spans="2:9" ht="77.25" customHeight="1" x14ac:dyDescent="0.35">
      <c r="B416" s="425" t="s">
        <v>86</v>
      </c>
      <c r="C416" s="425"/>
      <c r="D416" s="425"/>
      <c r="E416" s="425"/>
      <c r="F416" s="425"/>
    </row>
    <row r="418" spans="2:5" ht="31.15" customHeight="1" x14ac:dyDescent="0.25">
      <c r="B418" s="414" t="s">
        <v>120</v>
      </c>
      <c r="C418" s="414"/>
      <c r="D418" s="414"/>
    </row>
    <row r="419" spans="2:5" ht="67.900000000000006" customHeight="1" x14ac:dyDescent="0.3">
      <c r="B419" s="121" t="s">
        <v>104</v>
      </c>
      <c r="C419" s="121" t="s">
        <v>44</v>
      </c>
      <c r="D419" s="121" t="s">
        <v>105</v>
      </c>
      <c r="E419" s="1"/>
    </row>
    <row r="420" spans="2:5" x14ac:dyDescent="0.25">
      <c r="B420" s="105">
        <v>1</v>
      </c>
      <c r="C420" s="105">
        <v>2</v>
      </c>
      <c r="D420" s="105">
        <v>3</v>
      </c>
    </row>
    <row r="421" spans="2:5" x14ac:dyDescent="0.25">
      <c r="B421" s="73" t="s">
        <v>106</v>
      </c>
      <c r="C421" s="105">
        <v>183</v>
      </c>
      <c r="D421" s="122">
        <v>12512092</v>
      </c>
    </row>
    <row r="422" spans="2:5" x14ac:dyDescent="0.25">
      <c r="B422" s="73" t="s">
        <v>107</v>
      </c>
      <c r="C422" s="105">
        <v>50</v>
      </c>
      <c r="D422" s="122">
        <v>889048</v>
      </c>
    </row>
    <row r="423" spans="2:5" x14ac:dyDescent="0.25">
      <c r="B423" s="73" t="s">
        <v>108</v>
      </c>
      <c r="C423" s="105">
        <v>0</v>
      </c>
      <c r="D423" s="105">
        <v>0</v>
      </c>
    </row>
    <row r="424" spans="2:5" x14ac:dyDescent="0.25">
      <c r="B424" s="73" t="s">
        <v>109</v>
      </c>
      <c r="C424" s="105">
        <v>7</v>
      </c>
      <c r="D424" s="105">
        <v>139861</v>
      </c>
    </row>
    <row r="425" spans="2:5" x14ac:dyDescent="0.25">
      <c r="B425" s="73" t="s">
        <v>110</v>
      </c>
      <c r="C425" s="105">
        <v>0</v>
      </c>
      <c r="D425" s="105">
        <v>0</v>
      </c>
    </row>
    <row r="426" spans="2:5" x14ac:dyDescent="0.25">
      <c r="B426" s="73" t="s">
        <v>111</v>
      </c>
      <c r="C426" s="105">
        <v>21</v>
      </c>
      <c r="D426" s="122">
        <v>2102662</v>
      </c>
    </row>
    <row r="427" spans="2:5" x14ac:dyDescent="0.25">
      <c r="B427" s="73" t="s">
        <v>112</v>
      </c>
      <c r="C427" s="105">
        <v>64</v>
      </c>
      <c r="D427" s="122">
        <v>6682306</v>
      </c>
    </row>
    <row r="428" spans="2:5" x14ac:dyDescent="0.25">
      <c r="B428" s="73" t="s">
        <v>113</v>
      </c>
      <c r="C428" s="105">
        <v>48</v>
      </c>
      <c r="D428" s="122">
        <v>26421141</v>
      </c>
    </row>
    <row r="429" spans="2:5" x14ac:dyDescent="0.25">
      <c r="B429" s="73" t="s">
        <v>114</v>
      </c>
      <c r="C429" s="105">
        <v>5</v>
      </c>
      <c r="D429" s="122">
        <v>737054</v>
      </c>
    </row>
    <row r="430" spans="2:5" x14ac:dyDescent="0.25">
      <c r="B430" s="73" t="s">
        <v>115</v>
      </c>
      <c r="C430" s="105">
        <v>0</v>
      </c>
      <c r="D430" s="105">
        <v>0</v>
      </c>
    </row>
    <row r="431" spans="2:5" x14ac:dyDescent="0.25">
      <c r="B431" s="73" t="s">
        <v>116</v>
      </c>
      <c r="C431" s="105">
        <v>0</v>
      </c>
      <c r="D431" s="105">
        <v>0</v>
      </c>
    </row>
    <row r="432" spans="2:5" x14ac:dyDescent="0.25">
      <c r="B432" s="73" t="s">
        <v>117</v>
      </c>
      <c r="C432" s="105">
        <v>0</v>
      </c>
      <c r="D432" s="122">
        <v>0</v>
      </c>
    </row>
    <row r="433" spans="2:6" x14ac:dyDescent="0.25">
      <c r="B433" s="73" t="s">
        <v>118</v>
      </c>
      <c r="C433" s="105">
        <v>0</v>
      </c>
      <c r="D433" s="122">
        <v>0</v>
      </c>
    </row>
    <row r="434" spans="2:6" x14ac:dyDescent="0.25">
      <c r="B434" s="73" t="s">
        <v>119</v>
      </c>
      <c r="C434" s="105">
        <v>16</v>
      </c>
      <c r="D434" s="122">
        <v>5508461</v>
      </c>
    </row>
    <row r="435" spans="2:6" x14ac:dyDescent="0.25">
      <c r="B435" s="264" t="s">
        <v>92</v>
      </c>
      <c r="C435" s="265">
        <f>C421+C422+C423+C424+C425+C426+C427+C428+C429+C430+C431+C432+C433+C434</f>
        <v>394</v>
      </c>
      <c r="D435" s="228">
        <f>D421+D422+D423+D424+D425+D426+D427+D428+D429+D430+D431+D432+D433+D434</f>
        <v>54992625</v>
      </c>
    </row>
    <row r="436" spans="2:6" ht="34.15" customHeight="1" x14ac:dyDescent="0.25">
      <c r="B436" s="436" t="s">
        <v>302</v>
      </c>
      <c r="C436" s="436"/>
      <c r="D436" s="436"/>
      <c r="E436" s="96"/>
    </row>
    <row r="437" spans="2:6" x14ac:dyDescent="0.25">
      <c r="B437" s="435" t="s">
        <v>121</v>
      </c>
      <c r="C437" s="435" t="s">
        <v>122</v>
      </c>
      <c r="D437" s="435" t="s">
        <v>123</v>
      </c>
      <c r="E437" s="126"/>
      <c r="F437" s="123"/>
    </row>
    <row r="438" spans="2:6" ht="40.5" customHeight="1" x14ac:dyDescent="0.25">
      <c r="B438" s="435"/>
      <c r="C438" s="435"/>
      <c r="D438" s="435"/>
      <c r="F438" s="123"/>
    </row>
    <row r="439" spans="2:6" ht="154.5" customHeight="1" x14ac:dyDescent="0.25">
      <c r="B439" s="73" t="s">
        <v>124</v>
      </c>
      <c r="C439" s="105">
        <v>189</v>
      </c>
      <c r="D439" s="122">
        <v>9380256</v>
      </c>
      <c r="F439" s="123"/>
    </row>
    <row r="440" spans="2:6" ht="151.5" customHeight="1" x14ac:dyDescent="0.25">
      <c r="B440" s="73" t="s">
        <v>125</v>
      </c>
      <c r="C440" s="105">
        <v>673</v>
      </c>
      <c r="D440" s="122">
        <v>2042437</v>
      </c>
      <c r="F440" s="123"/>
    </row>
    <row r="441" spans="2:6" ht="102.6" customHeight="1" x14ac:dyDescent="0.25">
      <c r="B441" s="73" t="s">
        <v>126</v>
      </c>
      <c r="C441" s="105">
        <v>154</v>
      </c>
      <c r="D441" s="122">
        <v>654700</v>
      </c>
      <c r="F441" s="123"/>
    </row>
    <row r="442" spans="2:6" ht="140.25" customHeight="1" x14ac:dyDescent="0.25">
      <c r="B442" s="73" t="s">
        <v>127</v>
      </c>
      <c r="C442" s="105">
        <v>623</v>
      </c>
      <c r="D442" s="122">
        <v>2669535</v>
      </c>
      <c r="F442" s="123"/>
    </row>
    <row r="443" spans="2:6" ht="67.5" customHeight="1" x14ac:dyDescent="0.25">
      <c r="B443" s="73" t="s">
        <v>128</v>
      </c>
      <c r="C443" s="105">
        <v>6</v>
      </c>
      <c r="D443" s="122">
        <v>86713</v>
      </c>
      <c r="F443" s="123"/>
    </row>
    <row r="444" spans="2:6" ht="216.75" customHeight="1" x14ac:dyDescent="0.25">
      <c r="B444" s="73" t="s">
        <v>129</v>
      </c>
      <c r="C444" s="105">
        <v>233</v>
      </c>
      <c r="D444" s="165">
        <v>100943</v>
      </c>
      <c r="F444" s="123"/>
    </row>
    <row r="445" spans="2:6" ht="216.75" customHeight="1" x14ac:dyDescent="0.25">
      <c r="B445" s="73" t="s">
        <v>130</v>
      </c>
      <c r="C445" s="105">
        <v>401</v>
      </c>
      <c r="D445" s="165">
        <v>152074</v>
      </c>
      <c r="F445" s="123"/>
    </row>
    <row r="446" spans="2:6" ht="154.5" customHeight="1" x14ac:dyDescent="0.25">
      <c r="B446" s="73" t="s">
        <v>131</v>
      </c>
      <c r="C446" s="105">
        <v>54</v>
      </c>
      <c r="D446" s="165">
        <v>85313</v>
      </c>
      <c r="F446" s="123"/>
    </row>
    <row r="447" spans="2:6" ht="91.5" customHeight="1" x14ac:dyDescent="0.25">
      <c r="B447" s="73" t="s">
        <v>416</v>
      </c>
      <c r="C447" s="257">
        <v>62</v>
      </c>
      <c r="D447" s="165">
        <v>56745</v>
      </c>
      <c r="F447" s="123"/>
    </row>
    <row r="448" spans="2:6" ht="205.5" customHeight="1" x14ac:dyDescent="0.25">
      <c r="B448" s="73" t="s">
        <v>417</v>
      </c>
      <c r="C448" s="257">
        <v>0</v>
      </c>
      <c r="D448" s="165">
        <v>0</v>
      </c>
      <c r="F448" s="123"/>
    </row>
    <row r="449" spans="2:6" x14ac:dyDescent="0.25">
      <c r="B449" s="264" t="s">
        <v>92</v>
      </c>
      <c r="C449" s="241">
        <f>C439+C440+C441+C442+C443+C444+C445+C446+C447+C448</f>
        <v>2395</v>
      </c>
      <c r="D449" s="242">
        <f>D439+D440+D441+D442+D443+D444+D445+D446+D447+D448</f>
        <v>15228716</v>
      </c>
      <c r="F449" s="123"/>
    </row>
    <row r="450" spans="2:6" x14ac:dyDescent="0.25">
      <c r="B450" s="124"/>
      <c r="C450" s="124"/>
      <c r="D450" s="125"/>
      <c r="E450" s="125"/>
      <c r="F450" s="123"/>
    </row>
    <row r="451" spans="2:6" ht="33" customHeight="1" x14ac:dyDescent="0.25">
      <c r="B451" s="400" t="s">
        <v>303</v>
      </c>
      <c r="C451" s="400"/>
      <c r="D451" s="400"/>
      <c r="E451" s="400"/>
      <c r="F451" s="400"/>
    </row>
    <row r="452" spans="2:6" x14ac:dyDescent="0.25">
      <c r="B452" s="437" t="s">
        <v>121</v>
      </c>
      <c r="C452" s="438" t="s">
        <v>34</v>
      </c>
      <c r="D452" s="438"/>
      <c r="E452" s="427" t="s">
        <v>35</v>
      </c>
      <c r="F452" s="427"/>
    </row>
    <row r="453" spans="2:6" ht="64.900000000000006" customHeight="1" x14ac:dyDescent="0.25">
      <c r="B453" s="437"/>
      <c r="C453" s="127" t="s">
        <v>122</v>
      </c>
      <c r="D453" s="127" t="s">
        <v>123</v>
      </c>
      <c r="E453" s="127" t="s">
        <v>122</v>
      </c>
      <c r="F453" s="127" t="s">
        <v>123</v>
      </c>
    </row>
    <row r="454" spans="2:6" ht="153.75" customHeight="1" x14ac:dyDescent="0.25">
      <c r="B454" s="73" t="s">
        <v>124</v>
      </c>
      <c r="C454" s="105">
        <v>105</v>
      </c>
      <c r="D454" s="122">
        <v>6695822</v>
      </c>
      <c r="E454" s="106">
        <v>84</v>
      </c>
      <c r="F454" s="53">
        <v>2684434</v>
      </c>
    </row>
    <row r="455" spans="2:6" ht="153.75" customHeight="1" x14ac:dyDescent="0.25">
      <c r="B455" s="73" t="s">
        <v>125</v>
      </c>
      <c r="C455" s="105">
        <v>263</v>
      </c>
      <c r="D455" s="122">
        <v>1062849</v>
      </c>
      <c r="E455" s="106">
        <v>410</v>
      </c>
      <c r="F455" s="53">
        <v>979588</v>
      </c>
    </row>
    <row r="456" spans="2:6" ht="103.5" customHeight="1" x14ac:dyDescent="0.25">
      <c r="B456" s="73" t="s">
        <v>126</v>
      </c>
      <c r="C456" s="105">
        <v>113</v>
      </c>
      <c r="D456" s="122">
        <v>581614</v>
      </c>
      <c r="E456" s="106">
        <v>41</v>
      </c>
      <c r="F456" s="53">
        <v>73086</v>
      </c>
    </row>
    <row r="457" spans="2:6" ht="140.25" customHeight="1" x14ac:dyDescent="0.25">
      <c r="B457" s="73" t="s">
        <v>127</v>
      </c>
      <c r="C457" s="105">
        <v>623</v>
      </c>
      <c r="D457" s="122">
        <v>2669535</v>
      </c>
      <c r="E457" s="106">
        <v>0</v>
      </c>
      <c r="F457" s="106">
        <v>0</v>
      </c>
    </row>
    <row r="458" spans="2:6" ht="64.5" customHeight="1" x14ac:dyDescent="0.25">
      <c r="B458" s="73" t="s">
        <v>128</v>
      </c>
      <c r="C458" s="105">
        <v>5</v>
      </c>
      <c r="D458" s="122">
        <v>74062</v>
      </c>
      <c r="E458" s="106">
        <v>1</v>
      </c>
      <c r="F458" s="53">
        <v>12651</v>
      </c>
    </row>
    <row r="459" spans="2:6" ht="217.5" customHeight="1" x14ac:dyDescent="0.25">
      <c r="B459" s="73" t="s">
        <v>129</v>
      </c>
      <c r="C459" s="105">
        <v>233</v>
      </c>
      <c r="D459" s="165">
        <v>100943</v>
      </c>
      <c r="E459" s="106">
        <v>0</v>
      </c>
      <c r="F459" s="53">
        <v>0</v>
      </c>
    </row>
    <row r="460" spans="2:6" ht="217.5" customHeight="1" x14ac:dyDescent="0.25">
      <c r="B460" s="73" t="s">
        <v>130</v>
      </c>
      <c r="C460" s="105">
        <v>401</v>
      </c>
      <c r="D460" s="165">
        <v>152074</v>
      </c>
      <c r="E460" s="106">
        <v>0</v>
      </c>
      <c r="F460" s="106">
        <v>0</v>
      </c>
    </row>
    <row r="461" spans="2:6" ht="155.25" customHeight="1" x14ac:dyDescent="0.25">
      <c r="B461" s="73" t="s">
        <v>131</v>
      </c>
      <c r="C461" s="105">
        <v>54</v>
      </c>
      <c r="D461" s="105">
        <v>85313</v>
      </c>
      <c r="E461" s="106">
        <v>0</v>
      </c>
      <c r="F461" s="106">
        <v>0</v>
      </c>
    </row>
    <row r="462" spans="2:6" ht="94.5" customHeight="1" x14ac:dyDescent="0.25">
      <c r="B462" s="73" t="s">
        <v>416</v>
      </c>
      <c r="C462" s="257">
        <v>62</v>
      </c>
      <c r="D462" s="257">
        <v>56745</v>
      </c>
      <c r="E462" s="258">
        <v>0</v>
      </c>
      <c r="F462" s="258">
        <v>0</v>
      </c>
    </row>
    <row r="463" spans="2:6" ht="207.75" customHeight="1" x14ac:dyDescent="0.25">
      <c r="B463" s="73" t="s">
        <v>417</v>
      </c>
      <c r="C463" s="257">
        <v>0</v>
      </c>
      <c r="D463" s="257">
        <v>0</v>
      </c>
      <c r="E463" s="258">
        <v>0</v>
      </c>
      <c r="F463" s="258">
        <v>0</v>
      </c>
    </row>
    <row r="464" spans="2:6" x14ac:dyDescent="0.25">
      <c r="B464" s="264" t="s">
        <v>92</v>
      </c>
      <c r="C464" s="259">
        <f>C454+C455+C456+C457+C458+C459+C460+C461+C462+C463</f>
        <v>1859</v>
      </c>
      <c r="D464" s="223">
        <f>D454+D455+D456+D457+D458+D459+D460+D461+D462+D463</f>
        <v>11478957</v>
      </c>
      <c r="E464" s="259">
        <f>E454+E455+E456+E457+E458+E459+E460+E461+E462+E463</f>
        <v>536</v>
      </c>
      <c r="F464" s="223">
        <f>F454+F455+F456+F457+F458+F459+F460+F461+F462+F463</f>
        <v>3749759</v>
      </c>
    </row>
    <row r="466" spans="2:10" ht="47.25" customHeight="1" x14ac:dyDescent="0.25">
      <c r="B466" s="439" t="s">
        <v>438</v>
      </c>
      <c r="C466" s="439"/>
    </row>
    <row r="467" spans="2:10" x14ac:dyDescent="0.25">
      <c r="B467" s="51"/>
      <c r="C467" s="256" t="s">
        <v>228</v>
      </c>
    </row>
    <row r="468" spans="2:10" x14ac:dyDescent="0.25">
      <c r="B468" s="262" t="s">
        <v>423</v>
      </c>
      <c r="C468" s="256">
        <v>44</v>
      </c>
    </row>
    <row r="469" spans="2:10" x14ac:dyDescent="0.25">
      <c r="B469" s="263" t="s">
        <v>424</v>
      </c>
      <c r="C469" s="256">
        <v>72</v>
      </c>
    </row>
    <row r="470" spans="2:10" x14ac:dyDescent="0.25">
      <c r="B470" s="241" t="s">
        <v>3</v>
      </c>
      <c r="C470" s="255">
        <f>C468+C469</f>
        <v>116</v>
      </c>
    </row>
    <row r="471" spans="2:10" x14ac:dyDescent="0.25">
      <c r="B471" s="126"/>
      <c r="C471" s="126"/>
    </row>
    <row r="472" spans="2:10" ht="48.75" customHeight="1" x14ac:dyDescent="0.25">
      <c r="B472" s="439" t="s">
        <v>437</v>
      </c>
      <c r="C472" s="439"/>
    </row>
    <row r="473" spans="2:10" x14ac:dyDescent="0.25">
      <c r="B473" s="51"/>
      <c r="C473" s="256" t="s">
        <v>228</v>
      </c>
    </row>
    <row r="474" spans="2:10" x14ac:dyDescent="0.25">
      <c r="B474" s="262" t="s">
        <v>423</v>
      </c>
      <c r="C474" s="256">
        <v>41</v>
      </c>
    </row>
    <row r="475" spans="2:10" x14ac:dyDescent="0.25">
      <c r="B475" s="263" t="s">
        <v>424</v>
      </c>
      <c r="C475" s="256">
        <v>17</v>
      </c>
    </row>
    <row r="476" spans="2:10" x14ac:dyDescent="0.25">
      <c r="B476" s="241" t="s">
        <v>3</v>
      </c>
      <c r="C476" s="255">
        <f>C474+C475</f>
        <v>58</v>
      </c>
    </row>
    <row r="478" spans="2:10" ht="25.5" x14ac:dyDescent="0.35">
      <c r="B478" s="425" t="s">
        <v>304</v>
      </c>
      <c r="C478" s="425"/>
      <c r="D478" s="425"/>
      <c r="E478" s="425"/>
      <c r="F478" s="425"/>
      <c r="G478" s="425"/>
      <c r="H478" s="425"/>
      <c r="I478" s="425"/>
      <c r="J478" s="425"/>
    </row>
    <row r="480" spans="2:10" ht="15.75" x14ac:dyDescent="0.25">
      <c r="B480" s="428" t="s">
        <v>305</v>
      </c>
      <c r="C480" s="428"/>
      <c r="D480" s="428"/>
      <c r="E480" s="428"/>
      <c r="F480" s="428"/>
      <c r="G480" s="428"/>
      <c r="H480" s="428"/>
      <c r="I480" s="428"/>
      <c r="J480" s="428"/>
    </row>
    <row r="481" spans="2:10" x14ac:dyDescent="0.25">
      <c r="B481" s="433"/>
      <c r="C481" s="429" t="s">
        <v>41</v>
      </c>
      <c r="D481" s="429"/>
      <c r="E481" s="430" t="s">
        <v>42</v>
      </c>
      <c r="F481" s="430"/>
      <c r="G481" s="431" t="s">
        <v>50</v>
      </c>
      <c r="H481" s="431"/>
      <c r="I481" s="432" t="s">
        <v>3</v>
      </c>
      <c r="J481" s="432"/>
    </row>
    <row r="482" spans="2:10" ht="26.25" x14ac:dyDescent="0.25">
      <c r="B482" s="434"/>
      <c r="C482" s="50" t="s">
        <v>34</v>
      </c>
      <c r="D482" s="50" t="s">
        <v>35</v>
      </c>
      <c r="E482" s="50" t="s">
        <v>34</v>
      </c>
      <c r="F482" s="50" t="s">
        <v>35</v>
      </c>
      <c r="G482" s="50" t="s">
        <v>34</v>
      </c>
      <c r="H482" s="50" t="s">
        <v>35</v>
      </c>
      <c r="I482" s="220" t="s">
        <v>34</v>
      </c>
      <c r="J482" s="220" t="s">
        <v>35</v>
      </c>
    </row>
    <row r="483" spans="2:10" x14ac:dyDescent="0.25">
      <c r="B483" s="50" t="s">
        <v>44</v>
      </c>
      <c r="C483" s="106">
        <v>0</v>
      </c>
      <c r="D483" s="106">
        <v>0</v>
      </c>
      <c r="E483" s="106">
        <v>1</v>
      </c>
      <c r="F483" s="106">
        <v>16</v>
      </c>
      <c r="G483" s="106">
        <v>1</v>
      </c>
      <c r="H483" s="106">
        <v>1</v>
      </c>
      <c r="I483" s="266">
        <f>C483+E483+G483</f>
        <v>2</v>
      </c>
      <c r="J483" s="266">
        <f>D483+F483+H483</f>
        <v>17</v>
      </c>
    </row>
    <row r="484" spans="2:10" ht="26.25" x14ac:dyDescent="0.25">
      <c r="B484" s="50" t="s">
        <v>28</v>
      </c>
      <c r="C484" s="106">
        <v>0</v>
      </c>
      <c r="D484" s="106">
        <v>0</v>
      </c>
      <c r="E484" s="53">
        <v>68305</v>
      </c>
      <c r="F484" s="53">
        <v>110934</v>
      </c>
      <c r="G484" s="53">
        <v>15000</v>
      </c>
      <c r="H484" s="53">
        <v>13556</v>
      </c>
      <c r="I484" s="267">
        <f>C484+E484+G484</f>
        <v>83305</v>
      </c>
      <c r="J484" s="267">
        <f>D484+F484+H484</f>
        <v>124490</v>
      </c>
    </row>
    <row r="485" spans="2:10" x14ac:dyDescent="0.25">
      <c r="J485" s="128"/>
    </row>
  </sheetData>
  <mergeCells count="190">
    <mergeCell ref="D379:D380"/>
    <mergeCell ref="B341:B343"/>
    <mergeCell ref="B344:B346"/>
    <mergeCell ref="C356:D356"/>
    <mergeCell ref="E356:F356"/>
    <mergeCell ref="G356:H356"/>
    <mergeCell ref="C350:D350"/>
    <mergeCell ref="E350:F350"/>
    <mergeCell ref="G350:H350"/>
    <mergeCell ref="B348:H348"/>
    <mergeCell ref="C349:H349"/>
    <mergeCell ref="B349:B351"/>
    <mergeCell ref="B11:D11"/>
    <mergeCell ref="G83:H83"/>
    <mergeCell ref="E58:F58"/>
    <mergeCell ref="G58:H58"/>
    <mergeCell ref="I58:J58"/>
    <mergeCell ref="B57:L57"/>
    <mergeCell ref="B76:L76"/>
    <mergeCell ref="B77:B78"/>
    <mergeCell ref="C77:D77"/>
    <mergeCell ref="E77:F77"/>
    <mergeCell ref="G77:H77"/>
    <mergeCell ref="I77:J77"/>
    <mergeCell ref="K77:L77"/>
    <mergeCell ref="D72:E72"/>
    <mergeCell ref="F72:G72"/>
    <mergeCell ref="H72:I72"/>
    <mergeCell ref="C66:C68"/>
    <mergeCell ref="B72:C72"/>
    <mergeCell ref="B66:B68"/>
    <mergeCell ref="D66:I66"/>
    <mergeCell ref="C63:D63"/>
    <mergeCell ref="E63:F63"/>
    <mergeCell ref="G63:H63"/>
    <mergeCell ref="I63:J63"/>
    <mergeCell ref="K63:L63"/>
    <mergeCell ref="D67:E67"/>
    <mergeCell ref="F67:G67"/>
    <mergeCell ref="H67:I67"/>
    <mergeCell ref="B65:I65"/>
    <mergeCell ref="B58:B59"/>
    <mergeCell ref="C58:D58"/>
    <mergeCell ref="B52:B53"/>
    <mergeCell ref="C38:C39"/>
    <mergeCell ref="D38:D39"/>
    <mergeCell ref="B38:B39"/>
    <mergeCell ref="E38:E39"/>
    <mergeCell ref="H46:I46"/>
    <mergeCell ref="B48:B49"/>
    <mergeCell ref="B50:B51"/>
    <mergeCell ref="G38:G39"/>
    <mergeCell ref="I38:I39"/>
    <mergeCell ref="F38:F39"/>
    <mergeCell ref="H38:H39"/>
    <mergeCell ref="D46:E46"/>
    <mergeCell ref="F46:G46"/>
    <mergeCell ref="J38:J39"/>
    <mergeCell ref="B54:B55"/>
    <mergeCell ref="K58:L58"/>
    <mergeCell ref="B45:C47"/>
    <mergeCell ref="D45:I45"/>
    <mergeCell ref="B27:D27"/>
    <mergeCell ref="B162:D162"/>
    <mergeCell ref="B134:L134"/>
    <mergeCell ref="B136:B137"/>
    <mergeCell ref="C136:D136"/>
    <mergeCell ref="E136:F136"/>
    <mergeCell ref="G136:H136"/>
    <mergeCell ref="I136:J136"/>
    <mergeCell ref="F109:H109"/>
    <mergeCell ref="I109:K109"/>
    <mergeCell ref="B109:B110"/>
    <mergeCell ref="B94:D94"/>
    <mergeCell ref="B101:D101"/>
    <mergeCell ref="C142:D142"/>
    <mergeCell ref="E142:F142"/>
    <mergeCell ref="G142:H142"/>
    <mergeCell ref="I142:J142"/>
    <mergeCell ref="I83:J83"/>
    <mergeCell ref="K83:L83"/>
    <mergeCell ref="B74:L74"/>
    <mergeCell ref="E83:F83"/>
    <mergeCell ref="G86:H86"/>
    <mergeCell ref="C83:D83"/>
    <mergeCell ref="C109:E109"/>
    <mergeCell ref="I151:J151"/>
    <mergeCell ref="C145:D145"/>
    <mergeCell ref="E145:F145"/>
    <mergeCell ref="G145:H145"/>
    <mergeCell ref="I145:J145"/>
    <mergeCell ref="I86:J86"/>
    <mergeCell ref="K86:L86"/>
    <mergeCell ref="C92:D92"/>
    <mergeCell ref="E92:F92"/>
    <mergeCell ref="G92:H92"/>
    <mergeCell ref="I92:J92"/>
    <mergeCell ref="K92:L92"/>
    <mergeCell ref="B85:L85"/>
    <mergeCell ref="B86:B87"/>
    <mergeCell ref="C86:D86"/>
    <mergeCell ref="E86:F86"/>
    <mergeCell ref="B108:K108"/>
    <mergeCell ref="B3:D3"/>
    <mergeCell ref="B18:D18"/>
    <mergeCell ref="B37:J37"/>
    <mergeCell ref="B44:I44"/>
    <mergeCell ref="B115:D115"/>
    <mergeCell ref="C151:D151"/>
    <mergeCell ref="E151:F151"/>
    <mergeCell ref="G151:H151"/>
    <mergeCell ref="B321:M321"/>
    <mergeCell ref="B122:L122"/>
    <mergeCell ref="B179:J179"/>
    <mergeCell ref="B144:J144"/>
    <mergeCell ref="B135:J135"/>
    <mergeCell ref="B145:B146"/>
    <mergeCell ref="B153:D153"/>
    <mergeCell ref="B172:K172"/>
    <mergeCell ref="B203:F203"/>
    <mergeCell ref="B190:L190"/>
    <mergeCell ref="B173:B174"/>
    <mergeCell ref="C173:E173"/>
    <mergeCell ref="F173:H173"/>
    <mergeCell ref="I173:K173"/>
    <mergeCell ref="B291:G291"/>
    <mergeCell ref="B319:C319"/>
    <mergeCell ref="B324:B325"/>
    <mergeCell ref="D324:D325"/>
    <mergeCell ref="F324:F325"/>
    <mergeCell ref="C324:C325"/>
    <mergeCell ref="B323:F323"/>
    <mergeCell ref="H323:M323"/>
    <mergeCell ref="E324:E325"/>
    <mergeCell ref="B335:B337"/>
    <mergeCell ref="B338:B340"/>
    <mergeCell ref="B334:C334"/>
    <mergeCell ref="B333:F333"/>
    <mergeCell ref="E452:F452"/>
    <mergeCell ref="B416:F416"/>
    <mergeCell ref="B451:F451"/>
    <mergeCell ref="B480:J480"/>
    <mergeCell ref="C481:D481"/>
    <mergeCell ref="E481:F481"/>
    <mergeCell ref="G481:H481"/>
    <mergeCell ref="I481:J481"/>
    <mergeCell ref="B478:J478"/>
    <mergeCell ref="B481:B482"/>
    <mergeCell ref="B418:D418"/>
    <mergeCell ref="B437:B438"/>
    <mergeCell ref="C437:C438"/>
    <mergeCell ref="D437:D438"/>
    <mergeCell ref="B436:D436"/>
    <mergeCell ref="B452:B453"/>
    <mergeCell ref="C452:D452"/>
    <mergeCell ref="B466:C466"/>
    <mergeCell ref="B472:C472"/>
    <mergeCell ref="B411:G411"/>
    <mergeCell ref="B412:C412"/>
    <mergeCell ref="D412:E412"/>
    <mergeCell ref="F412:G412"/>
    <mergeCell ref="B410:G410"/>
    <mergeCell ref="B358:D358"/>
    <mergeCell ref="C402:D402"/>
    <mergeCell ref="E402:F402"/>
    <mergeCell ref="G402:H402"/>
    <mergeCell ref="B404:F404"/>
    <mergeCell ref="G379:G380"/>
    <mergeCell ref="C379:C380"/>
    <mergeCell ref="B379:B380"/>
    <mergeCell ref="B378:G378"/>
    <mergeCell ref="B395:B397"/>
    <mergeCell ref="C395:H395"/>
    <mergeCell ref="C396:D396"/>
    <mergeCell ref="E396:F396"/>
    <mergeCell ref="G396:H396"/>
    <mergeCell ref="B394:H394"/>
    <mergeCell ref="B367:L367"/>
    <mergeCell ref="B369:D369"/>
    <mergeCell ref="E379:E380"/>
    <mergeCell ref="F379:F380"/>
    <mergeCell ref="B209:D209"/>
    <mergeCell ref="B219:B220"/>
    <mergeCell ref="C219:F219"/>
    <mergeCell ref="C220:D220"/>
    <mergeCell ref="E220:F220"/>
    <mergeCell ref="B217:F217"/>
    <mergeCell ref="B226:D226"/>
    <mergeCell ref="B289:C289"/>
    <mergeCell ref="B249:G24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M301"/>
  <sheetViews>
    <sheetView workbookViewId="0">
      <selection activeCell="B27" sqref="B27:B28"/>
    </sheetView>
  </sheetViews>
  <sheetFormatPr defaultRowHeight="15" x14ac:dyDescent="0.25"/>
  <cols>
    <col min="2" max="2" width="18.7109375" customWidth="1"/>
    <col min="3" max="3" width="17" customWidth="1"/>
    <col min="4" max="4" width="12" customWidth="1"/>
    <col min="5" max="5" width="11" customWidth="1"/>
    <col min="6" max="6" width="9.85546875" customWidth="1"/>
    <col min="7" max="8" width="11" customWidth="1"/>
    <col min="9" max="9" width="11.140625" customWidth="1"/>
    <col min="14" max="14" width="33" customWidth="1"/>
    <col min="15" max="15" width="14.140625" customWidth="1"/>
    <col min="16" max="16" width="12.42578125" customWidth="1"/>
    <col min="17" max="17" width="13.140625" customWidth="1"/>
    <col min="18" max="18" width="11.85546875" customWidth="1"/>
    <col min="19" max="19" width="11.140625" customWidth="1"/>
    <col min="20" max="20" width="13" customWidth="1"/>
    <col min="21" max="21" width="12.7109375" customWidth="1"/>
    <col min="24" max="24" width="17.7109375" customWidth="1"/>
    <col min="25" max="25" width="14" customWidth="1"/>
    <col min="26" max="26" width="11.85546875" customWidth="1"/>
    <col min="27" max="27" width="10.140625" customWidth="1"/>
    <col min="28" max="28" width="14.140625" customWidth="1"/>
    <col min="29" max="29" width="10.140625" customWidth="1"/>
    <col min="34" max="34" width="18.28515625" customWidth="1"/>
    <col min="35" max="35" width="14" customWidth="1"/>
    <col min="36" max="36" width="11.42578125" customWidth="1"/>
    <col min="37" max="37" width="13" customWidth="1"/>
  </cols>
  <sheetData>
    <row r="2" spans="2:39" ht="36" customHeight="1" x14ac:dyDescent="0.25">
      <c r="B2" s="444" t="s">
        <v>132</v>
      </c>
      <c r="C2" s="444"/>
      <c r="D2" s="444"/>
    </row>
    <row r="4" spans="2:39" ht="63" customHeight="1" x14ac:dyDescent="0.25">
      <c r="B4" s="41"/>
      <c r="C4" s="77" t="s">
        <v>51</v>
      </c>
      <c r="D4" s="78" t="s">
        <v>38</v>
      </c>
      <c r="AK4" s="136"/>
      <c r="AL4" s="136"/>
      <c r="AM4" s="136"/>
    </row>
    <row r="5" spans="2:39" ht="15.6" x14ac:dyDescent="0.3">
      <c r="B5" s="38" t="s">
        <v>34</v>
      </c>
      <c r="C5" s="59">
        <v>192348276</v>
      </c>
      <c r="D5" s="56">
        <f>C5/C7</f>
        <v>0.54672636250092177</v>
      </c>
    </row>
    <row r="6" spans="2:39" ht="15.75" x14ac:dyDescent="0.25">
      <c r="B6" s="38" t="s">
        <v>37</v>
      </c>
      <c r="C6" s="59">
        <v>159469908</v>
      </c>
      <c r="D6" s="56">
        <f>C6/C7</f>
        <v>0.45327363749907823</v>
      </c>
    </row>
    <row r="7" spans="2:39" ht="15.75" x14ac:dyDescent="0.25">
      <c r="B7" s="38" t="s">
        <v>3</v>
      </c>
      <c r="C7" s="59">
        <f>C5+C6</f>
        <v>351818184</v>
      </c>
      <c r="D7" s="55">
        <v>1</v>
      </c>
    </row>
    <row r="9" spans="2:39" ht="33" customHeight="1" x14ac:dyDescent="0.25">
      <c r="B9" s="400" t="s">
        <v>133</v>
      </c>
      <c r="C9" s="400"/>
      <c r="D9" s="400"/>
    </row>
    <row r="10" spans="2:39" ht="45" customHeight="1" x14ac:dyDescent="0.25">
      <c r="B10" s="43"/>
      <c r="C10" s="77" t="s">
        <v>52</v>
      </c>
      <c r="D10" s="77" t="s">
        <v>0</v>
      </c>
    </row>
    <row r="11" spans="2:39" ht="15" customHeight="1" x14ac:dyDescent="0.25">
      <c r="B11" s="43" t="s">
        <v>41</v>
      </c>
      <c r="C11" s="61">
        <v>41378350</v>
      </c>
      <c r="D11" s="69">
        <f>C11/C14</f>
        <v>0.1176128804075687</v>
      </c>
    </row>
    <row r="12" spans="2:39" ht="25.5" customHeight="1" x14ac:dyDescent="0.25">
      <c r="B12" s="43" t="s">
        <v>42</v>
      </c>
      <c r="C12" s="61">
        <v>207928662</v>
      </c>
      <c r="D12" s="70">
        <f>C12/C14</f>
        <v>0.59101169711000501</v>
      </c>
    </row>
    <row r="13" spans="2:39" ht="14.45" x14ac:dyDescent="0.3">
      <c r="B13" s="43" t="s">
        <v>50</v>
      </c>
      <c r="C13" s="61">
        <v>102511172</v>
      </c>
      <c r="D13" s="70">
        <f>C13/C14</f>
        <v>0.29137542248242632</v>
      </c>
    </row>
    <row r="14" spans="2:39" x14ac:dyDescent="0.25">
      <c r="B14" s="43" t="s">
        <v>3</v>
      </c>
      <c r="C14" s="59">
        <f>C11+C12+C13</f>
        <v>351818184</v>
      </c>
      <c r="D14" s="55">
        <v>1</v>
      </c>
    </row>
    <row r="17" spans="2:9" ht="48" customHeight="1" x14ac:dyDescent="0.35">
      <c r="B17" s="489" t="s">
        <v>307</v>
      </c>
      <c r="C17" s="489"/>
      <c r="D17" s="489"/>
      <c r="E17" s="489"/>
      <c r="F17" s="489"/>
      <c r="G17" s="489"/>
      <c r="H17" s="489"/>
      <c r="I17" s="489"/>
    </row>
    <row r="19" spans="2:9" ht="32.25" customHeight="1" x14ac:dyDescent="0.25">
      <c r="B19" s="444" t="s">
        <v>308</v>
      </c>
      <c r="C19" s="444"/>
      <c r="D19" s="444"/>
      <c r="E19" s="444"/>
      <c r="F19" s="444"/>
      <c r="G19" s="444"/>
      <c r="H19" s="444"/>
      <c r="I19" s="444"/>
    </row>
    <row r="20" spans="2:9" x14ac:dyDescent="0.25">
      <c r="B20" s="486"/>
      <c r="C20" s="486"/>
      <c r="D20" s="413" t="s">
        <v>135</v>
      </c>
      <c r="E20" s="413"/>
      <c r="F20" s="413"/>
      <c r="G20" s="413"/>
      <c r="H20" s="413"/>
      <c r="I20" s="413"/>
    </row>
    <row r="21" spans="2:9" ht="31.5" customHeight="1" x14ac:dyDescent="0.25">
      <c r="B21" s="486"/>
      <c r="C21" s="486"/>
      <c r="D21" s="457" t="s">
        <v>34</v>
      </c>
      <c r="E21" s="457"/>
      <c r="F21" s="458" t="s">
        <v>35</v>
      </c>
      <c r="G21" s="458"/>
      <c r="H21" s="432" t="s">
        <v>3</v>
      </c>
      <c r="I21" s="432"/>
    </row>
    <row r="22" spans="2:9" ht="39" x14ac:dyDescent="0.25">
      <c r="B22" s="486"/>
      <c r="C22" s="486"/>
      <c r="D22" s="50" t="s">
        <v>134</v>
      </c>
      <c r="E22" s="210" t="s">
        <v>40</v>
      </c>
      <c r="F22" s="50" t="s">
        <v>134</v>
      </c>
      <c r="G22" s="215" t="s">
        <v>40</v>
      </c>
      <c r="H22" s="50" t="s">
        <v>134</v>
      </c>
      <c r="I22" s="220" t="s">
        <v>40</v>
      </c>
    </row>
    <row r="23" spans="2:9" x14ac:dyDescent="0.25">
      <c r="B23" s="503" t="s">
        <v>41</v>
      </c>
      <c r="C23" s="51"/>
      <c r="D23" s="104">
        <v>3</v>
      </c>
      <c r="E23" s="212">
        <v>19383253</v>
      </c>
      <c r="F23" s="104">
        <v>33</v>
      </c>
      <c r="G23" s="216">
        <v>13886196</v>
      </c>
      <c r="H23" s="104">
        <f>D23+F23</f>
        <v>36</v>
      </c>
      <c r="I23" s="221">
        <f>E23+G23</f>
        <v>33269449</v>
      </c>
    </row>
    <row r="24" spans="2:9" x14ac:dyDescent="0.25">
      <c r="B24" s="503"/>
      <c r="C24" s="104" t="s">
        <v>38</v>
      </c>
      <c r="D24" s="44">
        <f>D23/H23</f>
        <v>8.3333333333333329E-2</v>
      </c>
      <c r="E24" s="211">
        <f>E23/I23</f>
        <v>0.58261418756890138</v>
      </c>
      <c r="F24" s="44">
        <f>F23/H23</f>
        <v>0.91666666666666663</v>
      </c>
      <c r="G24" s="217">
        <f>G23/I23</f>
        <v>0.41738581243109857</v>
      </c>
      <c r="H24" s="45">
        <v>1</v>
      </c>
      <c r="I24" s="222">
        <v>1</v>
      </c>
    </row>
    <row r="25" spans="2:9" ht="14.25" customHeight="1" x14ac:dyDescent="0.25">
      <c r="B25" s="504" t="s">
        <v>42</v>
      </c>
      <c r="C25" s="51"/>
      <c r="D25" s="104">
        <v>101</v>
      </c>
      <c r="E25" s="212">
        <v>145451442</v>
      </c>
      <c r="F25" s="104">
        <v>106</v>
      </c>
      <c r="G25" s="216">
        <v>57229534</v>
      </c>
      <c r="H25" s="104">
        <f>D25+F25</f>
        <v>207</v>
      </c>
      <c r="I25" s="221">
        <f>E25+G25</f>
        <v>202680976</v>
      </c>
    </row>
    <row r="26" spans="2:9" x14ac:dyDescent="0.25">
      <c r="B26" s="504"/>
      <c r="C26" s="104" t="s">
        <v>38</v>
      </c>
      <c r="D26" s="44">
        <f>D25/H25</f>
        <v>0.48792270531400966</v>
      </c>
      <c r="E26" s="211">
        <f>E25/I25</f>
        <v>0.71763736720904681</v>
      </c>
      <c r="F26" s="44">
        <f>F25/H25</f>
        <v>0.51207729468599039</v>
      </c>
      <c r="G26" s="217">
        <f>G25/I25</f>
        <v>0.28236263279095319</v>
      </c>
      <c r="H26" s="45">
        <v>1</v>
      </c>
      <c r="I26" s="222">
        <v>1</v>
      </c>
    </row>
    <row r="27" spans="2:9" x14ac:dyDescent="0.25">
      <c r="B27" s="505" t="s">
        <v>50</v>
      </c>
      <c r="C27" s="51"/>
      <c r="D27" s="104">
        <v>40</v>
      </c>
      <c r="E27" s="212">
        <v>19191422</v>
      </c>
      <c r="F27" s="104">
        <v>45</v>
      </c>
      <c r="G27" s="216">
        <v>15892416</v>
      </c>
      <c r="H27" s="104">
        <f>D27+F27</f>
        <v>85</v>
      </c>
      <c r="I27" s="221">
        <f>E27+G27</f>
        <v>35083838</v>
      </c>
    </row>
    <row r="28" spans="2:9" x14ac:dyDescent="0.25">
      <c r="B28" s="505"/>
      <c r="C28" s="104" t="s">
        <v>38</v>
      </c>
      <c r="D28" s="44">
        <f>D27/H27</f>
        <v>0.47058823529411764</v>
      </c>
      <c r="E28" s="211">
        <f>E27/I27</f>
        <v>0.54701603627288442</v>
      </c>
      <c r="F28" s="44">
        <f>F27/H27</f>
        <v>0.52941176470588236</v>
      </c>
      <c r="G28" s="217">
        <f>G27/I27</f>
        <v>0.45298396372711558</v>
      </c>
      <c r="H28" s="45">
        <v>1</v>
      </c>
      <c r="I28" s="222">
        <v>1</v>
      </c>
    </row>
    <row r="29" spans="2:9" x14ac:dyDescent="0.25">
      <c r="B29" s="445" t="s">
        <v>3</v>
      </c>
      <c r="C29" s="51"/>
      <c r="D29" s="103">
        <f t="shared" ref="D29:I29" si="0">D23+D25+D27</f>
        <v>144</v>
      </c>
      <c r="E29" s="213">
        <f t="shared" si="0"/>
        <v>184026117</v>
      </c>
      <c r="F29" s="103">
        <f t="shared" si="0"/>
        <v>184</v>
      </c>
      <c r="G29" s="218">
        <f t="shared" si="0"/>
        <v>87008146</v>
      </c>
      <c r="H29" s="103">
        <f t="shared" si="0"/>
        <v>328</v>
      </c>
      <c r="I29" s="223">
        <f t="shared" si="0"/>
        <v>271034263</v>
      </c>
    </row>
    <row r="30" spans="2:9" ht="15" customHeight="1" x14ac:dyDescent="0.25">
      <c r="B30" s="445"/>
      <c r="C30" s="104" t="s">
        <v>38</v>
      </c>
      <c r="D30" s="46">
        <f>D29/H29</f>
        <v>0.43902439024390244</v>
      </c>
      <c r="E30" s="214">
        <f>E29/I29</f>
        <v>0.67897731808173645</v>
      </c>
      <c r="F30" s="46">
        <f>F29/H29</f>
        <v>0.56097560975609762</v>
      </c>
      <c r="G30" s="219">
        <f>G29/I29</f>
        <v>0.32102268191826361</v>
      </c>
      <c r="H30" s="47">
        <v>1</v>
      </c>
      <c r="I30" s="224">
        <v>1</v>
      </c>
    </row>
    <row r="31" spans="2:9" ht="24.75" customHeight="1" x14ac:dyDescent="0.25"/>
    <row r="32" spans="2:9" ht="45" customHeight="1" x14ac:dyDescent="0.25">
      <c r="B32" s="485" t="s">
        <v>136</v>
      </c>
      <c r="C32" s="485"/>
      <c r="D32" s="485"/>
    </row>
    <row r="33" spans="2:8" ht="30" x14ac:dyDescent="0.25">
      <c r="B33" s="41"/>
      <c r="C33" s="77" t="s">
        <v>51</v>
      </c>
      <c r="D33" s="78" t="s">
        <v>38</v>
      </c>
    </row>
    <row r="34" spans="2:8" ht="34.5" customHeight="1" x14ac:dyDescent="0.25">
      <c r="B34" s="38" t="s">
        <v>34</v>
      </c>
      <c r="C34" s="59">
        <f>E29</f>
        <v>184026117</v>
      </c>
      <c r="D34" s="56">
        <f>C34/C36</f>
        <v>0.67897731808173645</v>
      </c>
    </row>
    <row r="35" spans="2:8" ht="39" customHeight="1" x14ac:dyDescent="0.25">
      <c r="B35" s="38" t="s">
        <v>35</v>
      </c>
      <c r="C35" s="59">
        <f>G29</f>
        <v>87008146</v>
      </c>
      <c r="D35" s="56">
        <f>C35/C36</f>
        <v>0.32102268191826361</v>
      </c>
    </row>
    <row r="36" spans="2:8" ht="15.75" x14ac:dyDescent="0.25">
      <c r="B36" s="38" t="s">
        <v>3</v>
      </c>
      <c r="C36" s="59">
        <f>I29</f>
        <v>271034263</v>
      </c>
      <c r="D36" s="55">
        <v>1</v>
      </c>
    </row>
    <row r="38" spans="2:8" ht="34.5" customHeight="1" x14ac:dyDescent="0.25">
      <c r="B38" s="485" t="s">
        <v>306</v>
      </c>
      <c r="C38" s="485"/>
      <c r="D38" s="485"/>
    </row>
    <row r="39" spans="2:8" ht="30" x14ac:dyDescent="0.25">
      <c r="B39" s="43"/>
      <c r="C39" s="77" t="s">
        <v>52</v>
      </c>
      <c r="D39" s="77" t="s">
        <v>0</v>
      </c>
    </row>
    <row r="40" spans="2:8" x14ac:dyDescent="0.25">
      <c r="B40" s="43" t="s">
        <v>41</v>
      </c>
      <c r="C40" s="61">
        <f>I23</f>
        <v>33269449</v>
      </c>
      <c r="D40" s="57">
        <f>C40/C43</f>
        <v>0.12274997497272144</v>
      </c>
    </row>
    <row r="41" spans="2:8" x14ac:dyDescent="0.25">
      <c r="B41" s="43" t="s">
        <v>42</v>
      </c>
      <c r="C41" s="61">
        <f>I25</f>
        <v>202680976</v>
      </c>
      <c r="D41" s="60">
        <f>C41/C43</f>
        <v>0.74780573406691386</v>
      </c>
    </row>
    <row r="42" spans="2:8" x14ac:dyDescent="0.25">
      <c r="B42" s="43" t="s">
        <v>50</v>
      </c>
      <c r="C42" s="61">
        <f>I27</f>
        <v>35083838</v>
      </c>
      <c r="D42" s="60">
        <f>C42/C43</f>
        <v>0.12944429096036467</v>
      </c>
    </row>
    <row r="43" spans="2:8" x14ac:dyDescent="0.25">
      <c r="B43" s="43" t="s">
        <v>3</v>
      </c>
      <c r="C43" s="59">
        <f>C40+C41+C42</f>
        <v>271034263</v>
      </c>
      <c r="D43" s="55">
        <v>1</v>
      </c>
    </row>
    <row r="45" spans="2:8" ht="29.25" customHeight="1" x14ac:dyDescent="0.25">
      <c r="B45" s="414" t="s">
        <v>309</v>
      </c>
      <c r="C45" s="414"/>
      <c r="D45" s="414"/>
      <c r="E45" s="414"/>
      <c r="F45" s="414"/>
      <c r="G45" s="414"/>
      <c r="H45" s="414"/>
    </row>
    <row r="46" spans="2:8" x14ac:dyDescent="0.25">
      <c r="B46" s="502"/>
      <c r="C46" s="493" t="s">
        <v>139</v>
      </c>
      <c r="D46" s="411" t="s">
        <v>140</v>
      </c>
      <c r="E46" s="411" t="s">
        <v>137</v>
      </c>
      <c r="F46" s="411"/>
      <c r="G46" s="411"/>
      <c r="H46" s="411" t="s">
        <v>311</v>
      </c>
    </row>
    <row r="47" spans="2:8" ht="39" customHeight="1" x14ac:dyDescent="0.25">
      <c r="B47" s="502"/>
      <c r="C47" s="494"/>
      <c r="D47" s="411"/>
      <c r="E47" s="225" t="s">
        <v>64</v>
      </c>
      <c r="F47" s="226" t="s">
        <v>95</v>
      </c>
      <c r="G47" s="227" t="s">
        <v>66</v>
      </c>
      <c r="H47" s="411"/>
    </row>
    <row r="48" spans="2:8" x14ac:dyDescent="0.25">
      <c r="B48" s="497" t="s">
        <v>310</v>
      </c>
      <c r="C48" s="497"/>
      <c r="D48" s="497"/>
      <c r="E48" s="497"/>
      <c r="F48" s="497"/>
      <c r="G48" s="497"/>
      <c r="H48" s="497"/>
    </row>
    <row r="49" spans="2:9" ht="31.5" customHeight="1" x14ac:dyDescent="0.25">
      <c r="B49" s="100" t="s">
        <v>141</v>
      </c>
      <c r="C49" s="22">
        <v>65</v>
      </c>
      <c r="D49" s="22">
        <v>274</v>
      </c>
      <c r="E49" s="22">
        <v>260</v>
      </c>
      <c r="F49" s="22">
        <v>14</v>
      </c>
      <c r="G49" s="22">
        <v>0</v>
      </c>
      <c r="H49" s="29">
        <v>169641558</v>
      </c>
    </row>
    <row r="50" spans="2:9" x14ac:dyDescent="0.25">
      <c r="B50" s="100" t="s">
        <v>142</v>
      </c>
      <c r="C50" s="22">
        <v>0</v>
      </c>
      <c r="D50" s="22">
        <v>0</v>
      </c>
      <c r="E50" s="22">
        <v>0</v>
      </c>
      <c r="F50" s="22">
        <v>0</v>
      </c>
      <c r="G50" s="22">
        <v>0</v>
      </c>
      <c r="H50" s="22">
        <v>0</v>
      </c>
    </row>
    <row r="51" spans="2:9" x14ac:dyDescent="0.25">
      <c r="B51" s="100" t="s">
        <v>143</v>
      </c>
      <c r="C51" s="22">
        <v>8</v>
      </c>
      <c r="D51" s="22">
        <v>9</v>
      </c>
      <c r="E51" s="22">
        <v>6</v>
      </c>
      <c r="F51" s="22">
        <v>3</v>
      </c>
      <c r="G51" s="22">
        <v>0</v>
      </c>
      <c r="H51" s="29">
        <v>8282916</v>
      </c>
    </row>
    <row r="52" spans="2:9" x14ac:dyDescent="0.25">
      <c r="B52" s="100" t="s">
        <v>144</v>
      </c>
      <c r="C52" s="22">
        <v>0</v>
      </c>
      <c r="D52" s="22">
        <v>0</v>
      </c>
      <c r="E52" s="22">
        <v>0</v>
      </c>
      <c r="F52" s="22">
        <v>0</v>
      </c>
      <c r="G52" s="22">
        <v>0</v>
      </c>
      <c r="H52" s="22">
        <v>0</v>
      </c>
    </row>
    <row r="53" spans="2:9" x14ac:dyDescent="0.25">
      <c r="B53" s="12" t="s">
        <v>3</v>
      </c>
      <c r="C53" s="102">
        <f t="shared" ref="C53:H53" si="1">C49+C50+C51+C52</f>
        <v>73</v>
      </c>
      <c r="D53" s="102">
        <f t="shared" si="1"/>
        <v>283</v>
      </c>
      <c r="E53" s="102">
        <f t="shared" si="1"/>
        <v>266</v>
      </c>
      <c r="F53" s="102">
        <f t="shared" si="1"/>
        <v>17</v>
      </c>
      <c r="G53" s="102">
        <f t="shared" si="1"/>
        <v>0</v>
      </c>
      <c r="H53" s="13">
        <f t="shared" si="1"/>
        <v>177924474</v>
      </c>
      <c r="I53" s="128">
        <f>H53+H70</f>
        <v>244708849</v>
      </c>
    </row>
    <row r="54" spans="2:9" x14ac:dyDescent="0.25">
      <c r="B54" s="497" t="s">
        <v>2</v>
      </c>
      <c r="C54" s="497"/>
      <c r="D54" s="497"/>
      <c r="E54" s="497"/>
      <c r="F54" s="497"/>
      <c r="G54" s="497"/>
      <c r="H54" s="497"/>
    </row>
    <row r="55" spans="2:9" x14ac:dyDescent="0.25">
      <c r="B55" s="100" t="s">
        <v>141</v>
      </c>
      <c r="C55" s="22">
        <v>58</v>
      </c>
      <c r="D55" s="22">
        <v>89</v>
      </c>
      <c r="E55" s="22">
        <v>88</v>
      </c>
      <c r="F55" s="22">
        <v>1</v>
      </c>
      <c r="G55" s="22">
        <v>0</v>
      </c>
      <c r="H55" s="29">
        <v>5088963</v>
      </c>
    </row>
    <row r="56" spans="2:9" x14ac:dyDescent="0.25">
      <c r="B56" s="100" t="s">
        <v>142</v>
      </c>
      <c r="C56" s="22">
        <v>0</v>
      </c>
      <c r="D56" s="22">
        <v>0</v>
      </c>
      <c r="E56" s="22">
        <v>0</v>
      </c>
      <c r="F56" s="22">
        <v>0</v>
      </c>
      <c r="G56" s="22">
        <v>0</v>
      </c>
      <c r="H56" s="29">
        <v>0</v>
      </c>
    </row>
    <row r="57" spans="2:9" x14ac:dyDescent="0.25">
      <c r="B57" s="100" t="s">
        <v>143</v>
      </c>
      <c r="C57" s="22">
        <v>13</v>
      </c>
      <c r="D57" s="22">
        <v>15</v>
      </c>
      <c r="E57" s="22">
        <v>10</v>
      </c>
      <c r="F57" s="22">
        <v>2</v>
      </c>
      <c r="G57" s="22">
        <v>3</v>
      </c>
      <c r="H57" s="29">
        <v>1012680</v>
      </c>
    </row>
    <row r="58" spans="2:9" x14ac:dyDescent="0.25">
      <c r="B58" s="100" t="s">
        <v>144</v>
      </c>
      <c r="C58" s="22">
        <v>0</v>
      </c>
      <c r="D58" s="22">
        <v>0</v>
      </c>
      <c r="E58" s="22">
        <v>0</v>
      </c>
      <c r="F58" s="22">
        <v>0</v>
      </c>
      <c r="G58" s="22">
        <v>0</v>
      </c>
      <c r="H58" s="22">
        <v>0</v>
      </c>
    </row>
    <row r="59" spans="2:9" x14ac:dyDescent="0.25">
      <c r="B59" s="12" t="s">
        <v>3</v>
      </c>
      <c r="C59" s="102">
        <f t="shared" ref="C59:H59" si="2">C55+C56+C57+C58</f>
        <v>71</v>
      </c>
      <c r="D59" s="102">
        <f t="shared" si="2"/>
        <v>104</v>
      </c>
      <c r="E59" s="102">
        <f t="shared" si="2"/>
        <v>98</v>
      </c>
      <c r="F59" s="102">
        <f t="shared" si="2"/>
        <v>3</v>
      </c>
      <c r="G59" s="102">
        <f t="shared" si="2"/>
        <v>3</v>
      </c>
      <c r="H59" s="13">
        <f t="shared" si="2"/>
        <v>6101643</v>
      </c>
      <c r="I59" s="128">
        <f>H59+H76</f>
        <v>26325414</v>
      </c>
    </row>
    <row r="60" spans="2:9" x14ac:dyDescent="0.25">
      <c r="B60" s="227" t="s">
        <v>5</v>
      </c>
      <c r="C60" s="225">
        <f t="shared" ref="C60:H60" si="3">C53+C59</f>
        <v>144</v>
      </c>
      <c r="D60" s="225">
        <f t="shared" si="3"/>
        <v>387</v>
      </c>
      <c r="E60" s="225">
        <f t="shared" si="3"/>
        <v>364</v>
      </c>
      <c r="F60" s="225">
        <f t="shared" si="3"/>
        <v>20</v>
      </c>
      <c r="G60" s="225">
        <f t="shared" si="3"/>
        <v>3</v>
      </c>
      <c r="H60" s="228">
        <f t="shared" si="3"/>
        <v>184026117</v>
      </c>
    </row>
    <row r="62" spans="2:9" ht="35.25" customHeight="1" x14ac:dyDescent="0.25">
      <c r="B62" s="501" t="s">
        <v>312</v>
      </c>
      <c r="C62" s="501"/>
      <c r="D62" s="501"/>
      <c r="E62" s="501"/>
      <c r="F62" s="501"/>
      <c r="G62" s="501"/>
      <c r="H62" s="501"/>
    </row>
    <row r="63" spans="2:9" x14ac:dyDescent="0.25">
      <c r="B63" s="502"/>
      <c r="C63" s="493" t="s">
        <v>139</v>
      </c>
      <c r="D63" s="411" t="s">
        <v>140</v>
      </c>
      <c r="E63" s="411" t="s">
        <v>137</v>
      </c>
      <c r="F63" s="411"/>
      <c r="G63" s="411"/>
      <c r="H63" s="411" t="s">
        <v>311</v>
      </c>
    </row>
    <row r="64" spans="2:9" ht="38.25" customHeight="1" x14ac:dyDescent="0.25">
      <c r="B64" s="502"/>
      <c r="C64" s="494"/>
      <c r="D64" s="411"/>
      <c r="E64" s="225" t="s">
        <v>138</v>
      </c>
      <c r="F64" s="226" t="s">
        <v>95</v>
      </c>
      <c r="G64" s="227" t="s">
        <v>66</v>
      </c>
      <c r="H64" s="411"/>
    </row>
    <row r="65" spans="2:8" x14ac:dyDescent="0.25">
      <c r="B65" s="497" t="s">
        <v>1</v>
      </c>
      <c r="C65" s="497"/>
      <c r="D65" s="497"/>
      <c r="E65" s="497"/>
      <c r="F65" s="497"/>
      <c r="G65" s="497"/>
      <c r="H65" s="497"/>
    </row>
    <row r="66" spans="2:8" x14ac:dyDescent="0.25">
      <c r="B66" s="100" t="s">
        <v>141</v>
      </c>
      <c r="C66" s="22">
        <v>55</v>
      </c>
      <c r="D66" s="22">
        <v>345</v>
      </c>
      <c r="E66" s="22">
        <v>345</v>
      </c>
      <c r="F66" s="22">
        <v>0</v>
      </c>
      <c r="G66" s="22">
        <v>0</v>
      </c>
      <c r="H66" s="29">
        <v>51616666</v>
      </c>
    </row>
    <row r="67" spans="2:8" ht="15" customHeight="1" x14ac:dyDescent="0.25">
      <c r="B67" s="100" t="s">
        <v>142</v>
      </c>
      <c r="C67" s="22">
        <v>1</v>
      </c>
      <c r="D67" s="22">
        <v>3</v>
      </c>
      <c r="E67" s="22">
        <v>3</v>
      </c>
      <c r="F67" s="22">
        <v>0</v>
      </c>
      <c r="G67" s="22">
        <v>0</v>
      </c>
      <c r="H67" s="29">
        <v>10244670</v>
      </c>
    </row>
    <row r="68" spans="2:8" x14ac:dyDescent="0.25">
      <c r="B68" s="100" t="s">
        <v>143</v>
      </c>
      <c r="C68" s="22">
        <v>4</v>
      </c>
      <c r="D68" s="22">
        <v>4</v>
      </c>
      <c r="E68" s="22">
        <v>4</v>
      </c>
      <c r="F68" s="22">
        <v>0</v>
      </c>
      <c r="G68" s="22">
        <v>0</v>
      </c>
      <c r="H68" s="29">
        <v>4923039</v>
      </c>
    </row>
    <row r="69" spans="2:8" ht="14.25" customHeight="1" x14ac:dyDescent="0.25">
      <c r="B69" s="100" t="s">
        <v>144</v>
      </c>
      <c r="C69" s="22">
        <v>0</v>
      </c>
      <c r="D69" s="22">
        <v>0</v>
      </c>
      <c r="E69" s="22">
        <v>0</v>
      </c>
      <c r="F69" s="22">
        <v>0</v>
      </c>
      <c r="G69" s="22">
        <v>0</v>
      </c>
      <c r="H69" s="22">
        <v>0</v>
      </c>
    </row>
    <row r="70" spans="2:8" x14ac:dyDescent="0.25">
      <c r="B70" s="12" t="s">
        <v>3</v>
      </c>
      <c r="C70" s="102">
        <f t="shared" ref="C70:H70" si="4">C66+C67+C68+C69</f>
        <v>60</v>
      </c>
      <c r="D70" s="102">
        <f t="shared" si="4"/>
        <v>352</v>
      </c>
      <c r="E70" s="102">
        <f t="shared" si="4"/>
        <v>352</v>
      </c>
      <c r="F70" s="102">
        <f t="shared" si="4"/>
        <v>0</v>
      </c>
      <c r="G70" s="102">
        <f t="shared" si="4"/>
        <v>0</v>
      </c>
      <c r="H70" s="13">
        <f t="shared" si="4"/>
        <v>66784375</v>
      </c>
    </row>
    <row r="71" spans="2:8" ht="14.25" customHeight="1" x14ac:dyDescent="0.25">
      <c r="B71" s="497" t="s">
        <v>2</v>
      </c>
      <c r="C71" s="497"/>
      <c r="D71" s="497"/>
      <c r="E71" s="497"/>
      <c r="F71" s="497"/>
      <c r="G71" s="497"/>
      <c r="H71" s="497"/>
    </row>
    <row r="72" spans="2:8" ht="15" customHeight="1" x14ac:dyDescent="0.25">
      <c r="B72" s="100" t="s">
        <v>141</v>
      </c>
      <c r="C72" s="22">
        <v>116</v>
      </c>
      <c r="D72" s="22">
        <v>280</v>
      </c>
      <c r="E72" s="22">
        <v>280</v>
      </c>
      <c r="F72" s="22">
        <v>0</v>
      </c>
      <c r="G72" s="22">
        <v>0</v>
      </c>
      <c r="H72" s="29">
        <v>19411607</v>
      </c>
    </row>
    <row r="73" spans="2:8" x14ac:dyDescent="0.25">
      <c r="B73" s="100" t="s">
        <v>142</v>
      </c>
      <c r="C73" s="22">
        <v>0</v>
      </c>
      <c r="D73" s="22">
        <v>0</v>
      </c>
      <c r="E73" s="22">
        <v>0</v>
      </c>
      <c r="F73" s="22">
        <v>0</v>
      </c>
      <c r="G73" s="22">
        <v>0</v>
      </c>
      <c r="H73" s="22">
        <v>0</v>
      </c>
    </row>
    <row r="74" spans="2:8" x14ac:dyDescent="0.25">
      <c r="B74" s="100" t="s">
        <v>143</v>
      </c>
      <c r="C74" s="22">
        <v>8</v>
      </c>
      <c r="D74" s="22">
        <v>8</v>
      </c>
      <c r="E74" s="22">
        <v>8</v>
      </c>
      <c r="F74" s="22">
        <v>0</v>
      </c>
      <c r="G74" s="22">
        <v>0</v>
      </c>
      <c r="H74" s="29">
        <v>812164</v>
      </c>
    </row>
    <row r="75" spans="2:8" ht="15" customHeight="1" x14ac:dyDescent="0.25">
      <c r="B75" s="100" t="s">
        <v>144</v>
      </c>
      <c r="C75" s="22">
        <v>0</v>
      </c>
      <c r="D75" s="22">
        <v>0</v>
      </c>
      <c r="E75" s="22">
        <v>0</v>
      </c>
      <c r="F75" s="22">
        <v>0</v>
      </c>
      <c r="G75" s="22">
        <v>0</v>
      </c>
      <c r="H75" s="22">
        <v>0</v>
      </c>
    </row>
    <row r="76" spans="2:8" x14ac:dyDescent="0.25">
      <c r="B76" s="12" t="s">
        <v>3</v>
      </c>
      <c r="C76" s="102">
        <f t="shared" ref="C76:H76" si="5">C72+C73+C74+C75</f>
        <v>124</v>
      </c>
      <c r="D76" s="102">
        <f t="shared" si="5"/>
        <v>288</v>
      </c>
      <c r="E76" s="102">
        <f t="shared" si="5"/>
        <v>288</v>
      </c>
      <c r="F76" s="102">
        <f t="shared" si="5"/>
        <v>0</v>
      </c>
      <c r="G76" s="102">
        <f t="shared" si="5"/>
        <v>0</v>
      </c>
      <c r="H76" s="13">
        <f t="shared" si="5"/>
        <v>20223771</v>
      </c>
    </row>
    <row r="77" spans="2:8" x14ac:dyDescent="0.25">
      <c r="B77" s="227" t="s">
        <v>5</v>
      </c>
      <c r="C77" s="225">
        <f t="shared" ref="C77:H77" si="6">C70+C76</f>
        <v>184</v>
      </c>
      <c r="D77" s="225">
        <f t="shared" si="6"/>
        <v>640</v>
      </c>
      <c r="E77" s="225">
        <f t="shared" si="6"/>
        <v>640</v>
      </c>
      <c r="F77" s="225">
        <f t="shared" si="6"/>
        <v>0</v>
      </c>
      <c r="G77" s="225">
        <f t="shared" si="6"/>
        <v>0</v>
      </c>
      <c r="H77" s="228">
        <f t="shared" si="6"/>
        <v>87008146</v>
      </c>
    </row>
    <row r="79" spans="2:8" ht="32.25" customHeight="1" x14ac:dyDescent="0.25">
      <c r="B79" s="421" t="s">
        <v>145</v>
      </c>
      <c r="C79" s="421"/>
      <c r="D79" s="421"/>
      <c r="E79" s="421"/>
      <c r="F79" s="421"/>
      <c r="G79" s="421"/>
    </row>
    <row r="80" spans="2:8" ht="38.25" x14ac:dyDescent="0.25">
      <c r="B80" s="204" t="s">
        <v>158</v>
      </c>
      <c r="C80" s="204" t="s">
        <v>1</v>
      </c>
      <c r="D80" s="204" t="s">
        <v>2</v>
      </c>
      <c r="E80" s="204" t="s">
        <v>3</v>
      </c>
      <c r="F80" s="204" t="s">
        <v>166</v>
      </c>
      <c r="G80" s="204" t="s">
        <v>167</v>
      </c>
    </row>
    <row r="81" spans="2:7" x14ac:dyDescent="0.25">
      <c r="B81" s="498" t="s">
        <v>34</v>
      </c>
      <c r="C81" s="498"/>
      <c r="D81" s="498"/>
      <c r="E81" s="498"/>
      <c r="F81" s="498"/>
      <c r="G81" s="498"/>
    </row>
    <row r="82" spans="2:7" ht="26.25" x14ac:dyDescent="0.25">
      <c r="B82" s="247" t="s">
        <v>390</v>
      </c>
      <c r="C82" s="184">
        <v>157350</v>
      </c>
      <c r="D82" s="29">
        <v>19480</v>
      </c>
      <c r="E82" s="29">
        <f>C82+D82</f>
        <v>176830</v>
      </c>
      <c r="F82" s="23">
        <f t="shared" ref="F82:F100" si="7">E82/$E$101</f>
        <v>9.6089621887745418E-4</v>
      </c>
      <c r="G82" s="23">
        <f t="shared" ref="G82:G101" si="8">E82/$E$148</f>
        <v>6.5242673764829499E-4</v>
      </c>
    </row>
    <row r="83" spans="2:7" x14ac:dyDescent="0.25">
      <c r="B83" s="247" t="s">
        <v>146</v>
      </c>
      <c r="C83" s="29">
        <v>729914</v>
      </c>
      <c r="D83" s="29">
        <v>0</v>
      </c>
      <c r="E83" s="29">
        <f t="shared" ref="E83:E100" si="9">C83+D83</f>
        <v>729914</v>
      </c>
      <c r="F83" s="23">
        <f t="shared" si="7"/>
        <v>3.9663609269112599E-3</v>
      </c>
      <c r="G83" s="23">
        <f t="shared" si="8"/>
        <v>2.6930691046983973E-3</v>
      </c>
    </row>
    <row r="84" spans="2:7" ht="26.25" x14ac:dyDescent="0.25">
      <c r="B84" s="247" t="s">
        <v>392</v>
      </c>
      <c r="C84" s="29">
        <v>350000</v>
      </c>
      <c r="D84" s="29">
        <v>0</v>
      </c>
      <c r="E84" s="29">
        <f t="shared" si="9"/>
        <v>350000</v>
      </c>
      <c r="F84" s="23">
        <f t="shared" si="7"/>
        <v>1.9019039563824519E-3</v>
      </c>
      <c r="G84" s="23">
        <f t="shared" si="8"/>
        <v>1.291349647553601E-3</v>
      </c>
    </row>
    <row r="85" spans="2:7" ht="26.25" x14ac:dyDescent="0.25">
      <c r="B85" s="247" t="s">
        <v>159</v>
      </c>
      <c r="C85" s="29">
        <v>202538</v>
      </c>
      <c r="D85" s="29">
        <v>59477</v>
      </c>
      <c r="E85" s="29">
        <f t="shared" si="9"/>
        <v>262015</v>
      </c>
      <c r="F85" s="23">
        <f t="shared" si="7"/>
        <v>1.4237924718044233E-3</v>
      </c>
      <c r="G85" s="23">
        <f t="shared" si="8"/>
        <v>9.6672279401073362E-4</v>
      </c>
    </row>
    <row r="86" spans="2:7" ht="26.25" x14ac:dyDescent="0.25">
      <c r="B86" s="247" t="s">
        <v>393</v>
      </c>
      <c r="C86" s="29">
        <v>993090</v>
      </c>
      <c r="D86" s="22">
        <v>0</v>
      </c>
      <c r="E86" s="29">
        <f t="shared" si="9"/>
        <v>993090</v>
      </c>
      <c r="F86" s="23">
        <f t="shared" si="7"/>
        <v>5.3964622858395693E-3</v>
      </c>
      <c r="G86" s="23">
        <f t="shared" si="8"/>
        <v>3.6640754899685875E-3</v>
      </c>
    </row>
    <row r="87" spans="2:7" ht="27" customHeight="1" x14ac:dyDescent="0.25">
      <c r="B87" s="247" t="s">
        <v>160</v>
      </c>
      <c r="C87" s="22">
        <v>0</v>
      </c>
      <c r="D87" s="29">
        <v>69888</v>
      </c>
      <c r="E87" s="29">
        <f t="shared" si="9"/>
        <v>69888</v>
      </c>
      <c r="F87" s="23">
        <f t="shared" si="7"/>
        <v>3.7977218201044801E-4</v>
      </c>
      <c r="G87" s="23">
        <f t="shared" si="8"/>
        <v>2.5785669762350307E-4</v>
      </c>
    </row>
    <row r="88" spans="2:7" ht="39" x14ac:dyDescent="0.25">
      <c r="B88" s="247" t="s">
        <v>161</v>
      </c>
      <c r="C88" s="29">
        <v>1166900</v>
      </c>
      <c r="D88" s="22">
        <v>0</v>
      </c>
      <c r="E88" s="29">
        <f t="shared" si="9"/>
        <v>1166900</v>
      </c>
      <c r="F88" s="23">
        <f t="shared" si="7"/>
        <v>6.3409477905790948E-3</v>
      </c>
      <c r="G88" s="23">
        <f t="shared" si="8"/>
        <v>4.3053597249437057E-3</v>
      </c>
    </row>
    <row r="89" spans="2:7" ht="26.25" x14ac:dyDescent="0.25">
      <c r="B89" s="247" t="s">
        <v>162</v>
      </c>
      <c r="C89" s="29">
        <v>0</v>
      </c>
      <c r="D89" s="29">
        <v>294009</v>
      </c>
      <c r="E89" s="29">
        <f t="shared" si="9"/>
        <v>294009</v>
      </c>
      <c r="F89" s="23">
        <f t="shared" si="7"/>
        <v>1.5976482294629952E-3</v>
      </c>
      <c r="G89" s="23">
        <f t="shared" si="8"/>
        <v>1.084766910078819E-3</v>
      </c>
    </row>
    <row r="90" spans="2:7" ht="26.25" x14ac:dyDescent="0.25">
      <c r="B90" s="247" t="s">
        <v>163</v>
      </c>
      <c r="C90" s="29">
        <v>61840556</v>
      </c>
      <c r="D90" s="29">
        <v>0</v>
      </c>
      <c r="E90" s="29">
        <f t="shared" si="9"/>
        <v>61840556</v>
      </c>
      <c r="F90" s="23">
        <f t="shared" si="7"/>
        <v>0.33604228034654449</v>
      </c>
      <c r="G90" s="23">
        <f t="shared" si="8"/>
        <v>0.22816508627176779</v>
      </c>
    </row>
    <row r="91" spans="2:7" ht="39" x14ac:dyDescent="0.25">
      <c r="B91" s="247" t="s">
        <v>164</v>
      </c>
      <c r="C91" s="29">
        <v>31075187</v>
      </c>
      <c r="D91" s="29">
        <v>1780333</v>
      </c>
      <c r="E91" s="29">
        <f t="shared" si="9"/>
        <v>32855520</v>
      </c>
      <c r="F91" s="23">
        <f t="shared" si="7"/>
        <v>0.17853726707715079</v>
      </c>
      <c r="G91" s="23">
        <f t="shared" si="8"/>
        <v>0.12122275477768654</v>
      </c>
    </row>
    <row r="92" spans="2:7" ht="26.25" x14ac:dyDescent="0.25">
      <c r="B92" s="247" t="s">
        <v>381</v>
      </c>
      <c r="C92" s="29">
        <v>0</v>
      </c>
      <c r="D92" s="29">
        <v>60000</v>
      </c>
      <c r="E92" s="29">
        <f t="shared" si="9"/>
        <v>60000</v>
      </c>
      <c r="F92" s="23">
        <f t="shared" si="7"/>
        <v>3.2604067823699179E-4</v>
      </c>
      <c r="G92" s="23">
        <f t="shared" si="8"/>
        <v>2.2137422529490303E-4</v>
      </c>
    </row>
    <row r="93" spans="2:7" ht="26.25" x14ac:dyDescent="0.25">
      <c r="B93" s="247" t="s">
        <v>380</v>
      </c>
      <c r="C93" s="29">
        <v>8575152</v>
      </c>
      <c r="D93" s="29">
        <v>1046404</v>
      </c>
      <c r="E93" s="29">
        <f t="shared" si="9"/>
        <v>9621556</v>
      </c>
      <c r="F93" s="23">
        <f t="shared" si="7"/>
        <v>5.2283644065586624E-2</v>
      </c>
      <c r="G93" s="23">
        <f t="shared" si="8"/>
        <v>3.5499408427192097E-2</v>
      </c>
    </row>
    <row r="94" spans="2:7" ht="27.75" customHeight="1" x14ac:dyDescent="0.25">
      <c r="B94" s="247" t="s">
        <v>394</v>
      </c>
      <c r="C94" s="29">
        <v>169938</v>
      </c>
      <c r="D94" s="29">
        <v>0</v>
      </c>
      <c r="E94" s="29">
        <f t="shared" si="9"/>
        <v>169938</v>
      </c>
      <c r="F94" s="23">
        <f t="shared" si="7"/>
        <v>9.2344501297063179E-4</v>
      </c>
      <c r="G94" s="23">
        <f t="shared" si="8"/>
        <v>6.2699821830275383E-4</v>
      </c>
    </row>
    <row r="95" spans="2:7" ht="26.25" x14ac:dyDescent="0.25">
      <c r="B95" s="247" t="s">
        <v>391</v>
      </c>
      <c r="C95" s="29">
        <v>0</v>
      </c>
      <c r="D95" s="29">
        <v>49160</v>
      </c>
      <c r="E95" s="29">
        <f t="shared" si="9"/>
        <v>49160</v>
      </c>
      <c r="F95" s="23">
        <f t="shared" si="7"/>
        <v>2.6713599570217527E-4</v>
      </c>
      <c r="G95" s="23">
        <f t="shared" si="8"/>
        <v>1.8137928192495722E-4</v>
      </c>
    </row>
    <row r="96" spans="2:7" ht="26.25" x14ac:dyDescent="0.25">
      <c r="B96" s="247" t="s">
        <v>165</v>
      </c>
      <c r="C96" s="29">
        <v>72311572</v>
      </c>
      <c r="D96" s="29">
        <v>2324003</v>
      </c>
      <c r="E96" s="29">
        <f t="shared" si="9"/>
        <v>74635575</v>
      </c>
      <c r="F96" s="23">
        <f t="shared" si="7"/>
        <v>0.40557055822679777</v>
      </c>
      <c r="G96" s="23">
        <f t="shared" si="8"/>
        <v>0.27537320991774389</v>
      </c>
    </row>
    <row r="97" spans="2:7" ht="26.25" x14ac:dyDescent="0.25">
      <c r="B97" s="247" t="s">
        <v>395</v>
      </c>
      <c r="C97" s="29">
        <v>0</v>
      </c>
      <c r="D97" s="29">
        <v>18475</v>
      </c>
      <c r="E97" s="29">
        <f t="shared" si="9"/>
        <v>18475</v>
      </c>
      <c r="F97" s="23">
        <f t="shared" si="7"/>
        <v>1.0039335884047372E-4</v>
      </c>
      <c r="G97" s="23">
        <f t="shared" si="8"/>
        <v>6.8164813538722222E-5</v>
      </c>
    </row>
    <row r="98" spans="2:7" ht="26.25" x14ac:dyDescent="0.25">
      <c r="B98" s="247" t="s">
        <v>378</v>
      </c>
      <c r="C98" s="29">
        <v>0</v>
      </c>
      <c r="D98" s="29">
        <v>74756</v>
      </c>
      <c r="E98" s="29">
        <f t="shared" si="9"/>
        <v>74756</v>
      </c>
      <c r="F98" s="23">
        <f t="shared" si="7"/>
        <v>4.0622494903807594E-4</v>
      </c>
      <c r="G98" s="23">
        <f t="shared" si="8"/>
        <v>2.7581752643576285E-4</v>
      </c>
    </row>
    <row r="99" spans="2:7" x14ac:dyDescent="0.25">
      <c r="B99" s="247" t="s">
        <v>396</v>
      </c>
      <c r="C99" s="29">
        <v>216873</v>
      </c>
      <c r="D99" s="29">
        <v>305658</v>
      </c>
      <c r="E99" s="29">
        <f t="shared" si="9"/>
        <v>522531</v>
      </c>
      <c r="F99" s="23">
        <f t="shared" si="7"/>
        <v>2.8394393606642255E-3</v>
      </c>
      <c r="G99" s="23">
        <f t="shared" si="8"/>
        <v>1.9279149219595163E-3</v>
      </c>
    </row>
    <row r="100" spans="2:7" ht="26.25" x14ac:dyDescent="0.25">
      <c r="B100" s="247" t="s">
        <v>397</v>
      </c>
      <c r="C100" s="29">
        <v>135404</v>
      </c>
      <c r="D100" s="29">
        <v>0</v>
      </c>
      <c r="E100" s="29">
        <f t="shared" si="9"/>
        <v>135404</v>
      </c>
      <c r="F100" s="23">
        <f t="shared" si="7"/>
        <v>7.3578686660002719E-4</v>
      </c>
      <c r="G100" s="23">
        <f t="shared" si="8"/>
        <v>4.9958259336385083E-4</v>
      </c>
    </row>
    <row r="101" spans="2:7" x14ac:dyDescent="0.25">
      <c r="B101" s="229" t="s">
        <v>147</v>
      </c>
      <c r="C101" s="228">
        <f>SUM(C82:C100)</f>
        <v>177924474</v>
      </c>
      <c r="D101" s="225">
        <f>SUM(D82:D100)</f>
        <v>6101643</v>
      </c>
      <c r="E101" s="228">
        <f>C101+D101</f>
        <v>184026117</v>
      </c>
      <c r="F101" s="230"/>
      <c r="G101" s="231">
        <f t="shared" si="8"/>
        <v>0.67897731808173645</v>
      </c>
    </row>
    <row r="102" spans="2:7" x14ac:dyDescent="0.25">
      <c r="B102" s="498" t="s">
        <v>35</v>
      </c>
      <c r="C102" s="498"/>
      <c r="D102" s="498"/>
      <c r="E102" s="498"/>
      <c r="F102" s="498"/>
      <c r="G102" s="498"/>
    </row>
    <row r="103" spans="2:7" ht="27" customHeight="1" x14ac:dyDescent="0.25">
      <c r="B103" s="50" t="s">
        <v>168</v>
      </c>
      <c r="C103" s="29">
        <v>828080</v>
      </c>
      <c r="D103" s="29">
        <v>123605</v>
      </c>
      <c r="E103" s="29">
        <f>C103+D103</f>
        <v>951685</v>
      </c>
      <c r="F103" s="23">
        <f t="shared" ref="F103:F146" si="10">E103/$E$147</f>
        <v>1.093788390801937E-2</v>
      </c>
      <c r="G103" s="23">
        <f t="shared" ref="G103:G146" si="11">E103/$E$148</f>
        <v>3.5113088266629966E-3</v>
      </c>
    </row>
    <row r="104" spans="2:7" x14ac:dyDescent="0.25">
      <c r="B104" s="50" t="s">
        <v>155</v>
      </c>
      <c r="C104" s="29">
        <v>162439</v>
      </c>
      <c r="D104" s="29">
        <v>100530</v>
      </c>
      <c r="E104" s="29">
        <f t="shared" ref="E104:E131" si="12">C104+D104</f>
        <v>262969</v>
      </c>
      <c r="F104" s="23">
        <f t="shared" si="10"/>
        <v>3.0223491947524088E-3</v>
      </c>
      <c r="G104" s="23">
        <f t="shared" si="11"/>
        <v>9.702426441929226E-4</v>
      </c>
    </row>
    <row r="105" spans="2:7" ht="26.25" x14ac:dyDescent="0.25">
      <c r="B105" s="247" t="s">
        <v>400</v>
      </c>
      <c r="C105" s="29">
        <v>6773400</v>
      </c>
      <c r="D105" s="29">
        <v>581766</v>
      </c>
      <c r="E105" s="29">
        <f t="shared" si="12"/>
        <v>7355166</v>
      </c>
      <c r="F105" s="23">
        <f t="shared" si="10"/>
        <v>8.4534222807138085E-2</v>
      </c>
      <c r="G105" s="23">
        <f t="shared" si="11"/>
        <v>2.7137402919423511E-2</v>
      </c>
    </row>
    <row r="106" spans="2:7" ht="51.75" x14ac:dyDescent="0.25">
      <c r="B106" s="247" t="s">
        <v>401</v>
      </c>
      <c r="C106" s="29">
        <v>184650</v>
      </c>
      <c r="D106" s="29">
        <v>13421</v>
      </c>
      <c r="E106" s="29">
        <f t="shared" si="12"/>
        <v>198071</v>
      </c>
      <c r="F106" s="23">
        <f t="shared" si="10"/>
        <v>2.2764650105290139E-3</v>
      </c>
      <c r="G106" s="23">
        <f t="shared" si="11"/>
        <v>7.3079690297311233E-4</v>
      </c>
    </row>
    <row r="107" spans="2:7" ht="26.25" x14ac:dyDescent="0.25">
      <c r="B107" s="247" t="s">
        <v>156</v>
      </c>
      <c r="C107" s="29">
        <v>513205</v>
      </c>
      <c r="D107" s="29">
        <v>246740</v>
      </c>
      <c r="E107" s="29">
        <f t="shared" si="12"/>
        <v>759945</v>
      </c>
      <c r="F107" s="23">
        <f t="shared" si="10"/>
        <v>8.7341821994460153E-3</v>
      </c>
      <c r="G107" s="23">
        <f t="shared" si="11"/>
        <v>2.803870594028918E-3</v>
      </c>
    </row>
    <row r="108" spans="2:7" ht="26.25" x14ac:dyDescent="0.25">
      <c r="B108" s="247" t="s">
        <v>169</v>
      </c>
      <c r="C108" s="29">
        <v>859014</v>
      </c>
      <c r="D108" s="29">
        <v>0</v>
      </c>
      <c r="E108" s="29">
        <f t="shared" si="12"/>
        <v>859014</v>
      </c>
      <c r="F108" s="23">
        <f t="shared" si="10"/>
        <v>9.8727997261313892E-3</v>
      </c>
      <c r="G108" s="23">
        <f t="shared" si="11"/>
        <v>3.169392646124597E-3</v>
      </c>
    </row>
    <row r="109" spans="2:7" x14ac:dyDescent="0.25">
      <c r="B109" s="247" t="s">
        <v>153</v>
      </c>
      <c r="C109" s="29">
        <v>3178245</v>
      </c>
      <c r="D109" s="29">
        <v>0</v>
      </c>
      <c r="E109" s="29">
        <f t="shared" si="12"/>
        <v>3178245</v>
      </c>
      <c r="F109" s="23">
        <f t="shared" si="10"/>
        <v>3.652813151541006E-2</v>
      </c>
      <c r="G109" s="23">
        <f t="shared" si="11"/>
        <v>1.1726358744539984E-2</v>
      </c>
    </row>
    <row r="110" spans="2:7" ht="26.25" x14ac:dyDescent="0.25">
      <c r="B110" s="247" t="s">
        <v>170</v>
      </c>
      <c r="C110" s="29">
        <v>0</v>
      </c>
      <c r="D110" s="29">
        <v>89095</v>
      </c>
      <c r="E110" s="29">
        <f t="shared" si="12"/>
        <v>89095</v>
      </c>
      <c r="F110" s="23">
        <f t="shared" si="10"/>
        <v>1.0239845818574274E-3</v>
      </c>
      <c r="G110" s="23">
        <f t="shared" si="11"/>
        <v>3.2872227671082308E-4</v>
      </c>
    </row>
    <row r="111" spans="2:7" ht="26.25" x14ac:dyDescent="0.25">
      <c r="B111" s="247" t="s">
        <v>150</v>
      </c>
      <c r="C111" s="29">
        <v>1070081</v>
      </c>
      <c r="D111" s="29">
        <v>72573</v>
      </c>
      <c r="E111" s="29">
        <f t="shared" si="12"/>
        <v>1142654</v>
      </c>
      <c r="F111" s="23">
        <f t="shared" si="10"/>
        <v>1.3132724377324394E-2</v>
      </c>
      <c r="G111" s="23">
        <f t="shared" si="11"/>
        <v>4.2159024005020357E-3</v>
      </c>
    </row>
    <row r="112" spans="2:7" ht="39" x14ac:dyDescent="0.25">
      <c r="B112" s="247" t="s">
        <v>383</v>
      </c>
      <c r="C112" s="29">
        <v>3442654</v>
      </c>
      <c r="D112" s="29">
        <v>417281</v>
      </c>
      <c r="E112" s="29">
        <f>C112+D112</f>
        <v>3859935</v>
      </c>
      <c r="F112" s="23">
        <f t="shared" si="10"/>
        <v>4.436291516888545E-2</v>
      </c>
      <c r="G112" s="23">
        <f t="shared" si="11"/>
        <v>1.4241502005228026E-2</v>
      </c>
    </row>
    <row r="113" spans="2:7" ht="26.25" x14ac:dyDescent="0.25">
      <c r="B113" s="247" t="s">
        <v>151</v>
      </c>
      <c r="C113" s="29">
        <v>524159</v>
      </c>
      <c r="D113" s="29">
        <v>900867</v>
      </c>
      <c r="E113" s="29">
        <f t="shared" si="12"/>
        <v>1425026</v>
      </c>
      <c r="F113" s="23">
        <f t="shared" si="10"/>
        <v>1.6378075680408131E-2</v>
      </c>
      <c r="G113" s="23">
        <f t="shared" si="11"/>
        <v>5.2577337795849085E-3</v>
      </c>
    </row>
    <row r="114" spans="2:7" ht="39" x14ac:dyDescent="0.25">
      <c r="B114" s="247" t="s">
        <v>171</v>
      </c>
      <c r="C114" s="29">
        <v>0</v>
      </c>
      <c r="D114" s="29">
        <v>79404</v>
      </c>
      <c r="E114" s="29">
        <f t="shared" si="12"/>
        <v>79404</v>
      </c>
      <c r="F114" s="23">
        <f t="shared" si="10"/>
        <v>9.1260420604755794E-4</v>
      </c>
      <c r="G114" s="23">
        <f t="shared" si="11"/>
        <v>2.9296664975527468E-4</v>
      </c>
    </row>
    <row r="115" spans="2:7" ht="26.25" x14ac:dyDescent="0.25">
      <c r="B115" s="247" t="s">
        <v>172</v>
      </c>
      <c r="C115" s="246">
        <v>0</v>
      </c>
      <c r="D115" s="53">
        <v>130000</v>
      </c>
      <c r="E115" s="29">
        <f t="shared" si="12"/>
        <v>130000</v>
      </c>
      <c r="F115" s="23">
        <f t="shared" si="10"/>
        <v>1.4941129765022232E-3</v>
      </c>
      <c r="G115" s="23">
        <f t="shared" si="11"/>
        <v>4.7964415480562323E-4</v>
      </c>
    </row>
    <row r="116" spans="2:7" ht="26.25" x14ac:dyDescent="0.25">
      <c r="B116" s="247" t="s">
        <v>152</v>
      </c>
      <c r="C116" s="53">
        <v>14805057</v>
      </c>
      <c r="D116" s="53">
        <v>3436047</v>
      </c>
      <c r="E116" s="29">
        <f t="shared" si="12"/>
        <v>18241104</v>
      </c>
      <c r="F116" s="23">
        <f t="shared" si="10"/>
        <v>0.20964823224712775</v>
      </c>
      <c r="G116" s="23">
        <f t="shared" si="11"/>
        <v>6.7301837775395945E-2</v>
      </c>
    </row>
    <row r="117" spans="2:7" ht="26.25" x14ac:dyDescent="0.25">
      <c r="B117" s="247" t="s">
        <v>403</v>
      </c>
      <c r="C117" s="53">
        <v>0</v>
      </c>
      <c r="D117" s="53">
        <v>119700</v>
      </c>
      <c r="E117" s="29">
        <f t="shared" si="12"/>
        <v>119700</v>
      </c>
      <c r="F117" s="23">
        <f t="shared" si="10"/>
        <v>1.3757332560562778E-3</v>
      </c>
      <c r="G117" s="23">
        <f t="shared" si="11"/>
        <v>4.4164157946333153E-4</v>
      </c>
    </row>
    <row r="118" spans="2:7" ht="39" x14ac:dyDescent="0.25">
      <c r="B118" s="247" t="s">
        <v>173</v>
      </c>
      <c r="C118" s="246">
        <v>0</v>
      </c>
      <c r="D118" s="53">
        <v>160846</v>
      </c>
      <c r="E118" s="29">
        <f t="shared" si="12"/>
        <v>160846</v>
      </c>
      <c r="F118" s="23">
        <f t="shared" si="10"/>
        <v>1.8486315062959738E-3</v>
      </c>
      <c r="G118" s="23">
        <f t="shared" si="11"/>
        <v>5.9345264402973293E-4</v>
      </c>
    </row>
    <row r="119" spans="2:7" ht="37.5" customHeight="1" x14ac:dyDescent="0.25">
      <c r="B119" s="247" t="s">
        <v>174</v>
      </c>
      <c r="C119" s="53">
        <v>16948333</v>
      </c>
      <c r="D119" s="53">
        <v>0</v>
      </c>
      <c r="E119" s="29">
        <f t="shared" si="12"/>
        <v>16948333</v>
      </c>
      <c r="F119" s="23">
        <f t="shared" si="10"/>
        <v>0.1947901866567758</v>
      </c>
      <c r="G119" s="23">
        <f t="shared" si="11"/>
        <v>6.2532068131917334E-2</v>
      </c>
    </row>
    <row r="120" spans="2:7" x14ac:dyDescent="0.25">
      <c r="B120" s="247" t="s">
        <v>402</v>
      </c>
      <c r="C120" s="131">
        <v>0</v>
      </c>
      <c r="D120" s="131">
        <v>41474</v>
      </c>
      <c r="E120" s="29">
        <f t="shared" si="12"/>
        <v>41474</v>
      </c>
      <c r="F120" s="23">
        <f t="shared" si="10"/>
        <v>4.7666801221117849E-4</v>
      </c>
      <c r="G120" s="23">
        <f t="shared" si="11"/>
        <v>1.5302124366468013E-4</v>
      </c>
    </row>
    <row r="121" spans="2:7" ht="26.25" x14ac:dyDescent="0.25">
      <c r="B121" s="247" t="s">
        <v>175</v>
      </c>
      <c r="C121" s="53">
        <v>0</v>
      </c>
      <c r="D121" s="53">
        <v>285476</v>
      </c>
      <c r="E121" s="29">
        <f>C121+D121</f>
        <v>285476</v>
      </c>
      <c r="F121" s="23">
        <f t="shared" si="10"/>
        <v>3.2810261236919129E-3</v>
      </c>
      <c r="G121" s="23">
        <f t="shared" si="11"/>
        <v>1.0532838056714622E-3</v>
      </c>
    </row>
    <row r="122" spans="2:7" ht="15" customHeight="1" x14ac:dyDescent="0.25">
      <c r="B122" s="247" t="s">
        <v>148</v>
      </c>
      <c r="C122" s="131">
        <v>1257202</v>
      </c>
      <c r="D122" s="131">
        <v>133000</v>
      </c>
      <c r="E122" s="29">
        <f t="shared" si="12"/>
        <v>1390202</v>
      </c>
      <c r="F122" s="23">
        <f t="shared" si="10"/>
        <v>1.5977837293533411E-2</v>
      </c>
      <c r="G122" s="23">
        <f t="shared" si="11"/>
        <v>5.1292481792237464E-3</v>
      </c>
    </row>
    <row r="123" spans="2:7" x14ac:dyDescent="0.25">
      <c r="B123" s="247" t="s">
        <v>154</v>
      </c>
      <c r="C123" s="131">
        <v>3300810</v>
      </c>
      <c r="D123" s="131">
        <v>1438673</v>
      </c>
      <c r="E123" s="29">
        <f t="shared" si="12"/>
        <v>4739483</v>
      </c>
      <c r="F123" s="23">
        <f t="shared" si="10"/>
        <v>5.4471715786243741E-2</v>
      </c>
      <c r="G123" s="23">
        <f t="shared" si="11"/>
        <v>1.7486656290389382E-2</v>
      </c>
    </row>
    <row r="124" spans="2:7" ht="26.25" x14ac:dyDescent="0.25">
      <c r="B124" s="247" t="s">
        <v>176</v>
      </c>
      <c r="C124" s="246">
        <v>0</v>
      </c>
      <c r="D124" s="53">
        <v>577809</v>
      </c>
      <c r="E124" s="29">
        <f t="shared" si="12"/>
        <v>577809</v>
      </c>
      <c r="F124" s="23">
        <f t="shared" si="10"/>
        <v>6.6408609603059469E-3</v>
      </c>
      <c r="G124" s="23">
        <f t="shared" si="11"/>
        <v>2.1318669957237106E-3</v>
      </c>
    </row>
    <row r="125" spans="2:7" x14ac:dyDescent="0.25">
      <c r="B125" s="247" t="s">
        <v>406</v>
      </c>
      <c r="C125" s="131">
        <v>0</v>
      </c>
      <c r="D125" s="131">
        <v>107464</v>
      </c>
      <c r="E125" s="29">
        <f t="shared" si="12"/>
        <v>107464</v>
      </c>
      <c r="F125" s="23">
        <f t="shared" si="10"/>
        <v>1.2351027454371916E-3</v>
      </c>
      <c r="G125" s="23">
        <f t="shared" si="11"/>
        <v>3.9649599578485764E-4</v>
      </c>
    </row>
    <row r="126" spans="2:7" ht="12.75" customHeight="1" x14ac:dyDescent="0.25">
      <c r="B126" s="247" t="s">
        <v>177</v>
      </c>
      <c r="C126" s="131">
        <v>195973</v>
      </c>
      <c r="D126" s="131">
        <v>487237</v>
      </c>
      <c r="E126" s="29">
        <f t="shared" si="12"/>
        <v>683210</v>
      </c>
      <c r="F126" s="23">
        <f t="shared" si="10"/>
        <v>7.852253282123722E-3</v>
      </c>
      <c r="G126" s="23">
        <f t="shared" si="11"/>
        <v>2.5207514077288449E-3</v>
      </c>
    </row>
    <row r="127" spans="2:7" x14ac:dyDescent="0.25">
      <c r="B127" s="247" t="s">
        <v>178</v>
      </c>
      <c r="C127" s="131">
        <v>341523</v>
      </c>
      <c r="D127" s="131">
        <v>61070</v>
      </c>
      <c r="E127" s="29">
        <f t="shared" si="12"/>
        <v>402593</v>
      </c>
      <c r="F127" s="23">
        <f t="shared" si="10"/>
        <v>4.6270725042227654E-3</v>
      </c>
      <c r="G127" s="23">
        <f t="shared" si="11"/>
        <v>1.4853952247358482E-3</v>
      </c>
    </row>
    <row r="128" spans="2:7" ht="39" x14ac:dyDescent="0.25">
      <c r="B128" s="247" t="s">
        <v>179</v>
      </c>
      <c r="C128" s="53">
        <v>1787865</v>
      </c>
      <c r="D128" s="53">
        <v>3223264</v>
      </c>
      <c r="E128" s="29">
        <f t="shared" si="12"/>
        <v>5011129</v>
      </c>
      <c r="F128" s="23">
        <f t="shared" si="10"/>
        <v>5.75937912755893E-2</v>
      </c>
      <c r="G128" s="23">
        <f t="shared" si="11"/>
        <v>1.8488913337130368E-2</v>
      </c>
    </row>
    <row r="129" spans="2:7" x14ac:dyDescent="0.25">
      <c r="B129" s="247" t="s">
        <v>399</v>
      </c>
      <c r="C129" s="53">
        <v>1465866</v>
      </c>
      <c r="D129" s="53">
        <v>0</v>
      </c>
      <c r="E129" s="29">
        <f t="shared" si="12"/>
        <v>1465866</v>
      </c>
      <c r="F129" s="23">
        <f t="shared" si="10"/>
        <v>1.6847457018564674E-2</v>
      </c>
      <c r="G129" s="23">
        <f t="shared" si="11"/>
        <v>5.408415835602305E-3</v>
      </c>
    </row>
    <row r="130" spans="2:7" ht="26.25" x14ac:dyDescent="0.25">
      <c r="B130" s="247" t="s">
        <v>180</v>
      </c>
      <c r="C130" s="53">
        <v>881149</v>
      </c>
      <c r="D130" s="53">
        <v>497859</v>
      </c>
      <c r="E130" s="29">
        <f>C130+D130</f>
        <v>1379008</v>
      </c>
      <c r="F130" s="23">
        <f t="shared" si="10"/>
        <v>1.5849182673079828E-2</v>
      </c>
      <c r="G130" s="23">
        <f t="shared" si="11"/>
        <v>5.0879471279245605E-3</v>
      </c>
    </row>
    <row r="131" spans="2:7" ht="25.5" customHeight="1" x14ac:dyDescent="0.25">
      <c r="B131" s="247" t="s">
        <v>398</v>
      </c>
      <c r="C131" s="53">
        <v>397950</v>
      </c>
      <c r="D131" s="53">
        <v>242928</v>
      </c>
      <c r="E131" s="29">
        <f t="shared" si="12"/>
        <v>640878</v>
      </c>
      <c r="F131" s="23">
        <f t="shared" si="10"/>
        <v>7.3657241242676289E-3</v>
      </c>
      <c r="G131" s="23">
        <f t="shared" si="11"/>
        <v>2.3645645126424476E-3</v>
      </c>
    </row>
    <row r="132" spans="2:7" ht="14.25" customHeight="1" x14ac:dyDescent="0.25">
      <c r="B132" s="247" t="s">
        <v>149</v>
      </c>
      <c r="C132" s="53">
        <v>858507</v>
      </c>
      <c r="D132" s="53">
        <v>141171</v>
      </c>
      <c r="E132" s="29">
        <f>C132+D132</f>
        <v>999678</v>
      </c>
      <c r="F132" s="23">
        <f t="shared" si="10"/>
        <v>1.1489475939413765E-2</v>
      </c>
      <c r="G132" s="23">
        <f t="shared" si="11"/>
        <v>3.6883823799059678E-3</v>
      </c>
    </row>
    <row r="133" spans="2:7" ht="25.5" customHeight="1" x14ac:dyDescent="0.25">
      <c r="B133" s="247" t="s">
        <v>181</v>
      </c>
      <c r="C133" s="53">
        <v>1292568</v>
      </c>
      <c r="D133" s="53">
        <v>2922580</v>
      </c>
      <c r="E133" s="29">
        <f t="shared" ref="E133:E146" si="13">C133+D133</f>
        <v>4215148</v>
      </c>
      <c r="F133" s="23">
        <f t="shared" si="10"/>
        <v>4.8445440959056868E-2</v>
      </c>
      <c r="G133" s="23">
        <f t="shared" si="11"/>
        <v>1.5552085383389333E-2</v>
      </c>
    </row>
    <row r="134" spans="2:7" ht="26.25" x14ac:dyDescent="0.25">
      <c r="B134" s="247" t="s">
        <v>405</v>
      </c>
      <c r="C134" s="53">
        <v>0</v>
      </c>
      <c r="D134" s="53">
        <v>92410</v>
      </c>
      <c r="E134" s="29">
        <f t="shared" si="13"/>
        <v>92410</v>
      </c>
      <c r="F134" s="23">
        <f t="shared" si="10"/>
        <v>1.0620844627582341E-3</v>
      </c>
      <c r="G134" s="23">
        <f t="shared" si="11"/>
        <v>3.409532026583665E-4</v>
      </c>
    </row>
    <row r="135" spans="2:7" ht="15" customHeight="1" x14ac:dyDescent="0.25">
      <c r="B135" s="247" t="s">
        <v>382</v>
      </c>
      <c r="C135" s="246">
        <v>0</v>
      </c>
      <c r="D135" s="53">
        <v>1758368</v>
      </c>
      <c r="E135" s="29">
        <f t="shared" si="13"/>
        <v>1758368</v>
      </c>
      <c r="F135" s="23">
        <f t="shared" si="10"/>
        <v>2.0209234202048162E-2</v>
      </c>
      <c r="G135" s="23">
        <f t="shared" si="11"/>
        <v>6.4876225630558009E-3</v>
      </c>
    </row>
    <row r="136" spans="2:7" ht="26.25" x14ac:dyDescent="0.25">
      <c r="B136" s="247" t="s">
        <v>379</v>
      </c>
      <c r="C136" s="53">
        <v>671808</v>
      </c>
      <c r="D136" s="53">
        <v>224629</v>
      </c>
      <c r="E136" s="29">
        <f t="shared" si="13"/>
        <v>896437</v>
      </c>
      <c r="F136" s="23">
        <f t="shared" si="10"/>
        <v>1.0302908879359411E-2</v>
      </c>
      <c r="G136" s="23">
        <f t="shared" si="11"/>
        <v>3.3074674400114497E-3</v>
      </c>
    </row>
    <row r="137" spans="2:7" ht="39" x14ac:dyDescent="0.25">
      <c r="B137" s="247" t="s">
        <v>182</v>
      </c>
      <c r="C137" s="246">
        <v>0</v>
      </c>
      <c r="D137" s="53">
        <v>68000</v>
      </c>
      <c r="E137" s="29">
        <f t="shared" si="13"/>
        <v>68000</v>
      </c>
      <c r="F137" s="23">
        <f t="shared" si="10"/>
        <v>7.8153601847808592E-4</v>
      </c>
      <c r="G137" s="23">
        <f t="shared" si="11"/>
        <v>2.5089078866755675E-4</v>
      </c>
    </row>
    <row r="138" spans="2:7" ht="26.25" x14ac:dyDescent="0.25">
      <c r="B138" s="247" t="s">
        <v>183</v>
      </c>
      <c r="C138" s="53">
        <v>0</v>
      </c>
      <c r="D138" s="53">
        <v>645502</v>
      </c>
      <c r="E138" s="29">
        <f t="shared" si="13"/>
        <v>645502</v>
      </c>
      <c r="F138" s="23">
        <f t="shared" si="10"/>
        <v>7.4188685735241391E-3</v>
      </c>
      <c r="G138" s="23">
        <f t="shared" si="11"/>
        <v>2.3816250862718417E-3</v>
      </c>
    </row>
    <row r="139" spans="2:7" ht="39" x14ac:dyDescent="0.25">
      <c r="B139" s="247" t="s">
        <v>404</v>
      </c>
      <c r="C139" s="53">
        <v>4909429</v>
      </c>
      <c r="D139" s="53">
        <v>119309</v>
      </c>
      <c r="E139" s="29">
        <f t="shared" si="13"/>
        <v>5028738</v>
      </c>
      <c r="F139" s="23">
        <f t="shared" si="10"/>
        <v>5.7796174624844897E-2</v>
      </c>
      <c r="G139" s="23">
        <f t="shared" si="11"/>
        <v>1.8553882982684001E-2</v>
      </c>
    </row>
    <row r="140" spans="2:7" ht="26.25" x14ac:dyDescent="0.25">
      <c r="B140" s="247" t="s">
        <v>407</v>
      </c>
      <c r="C140" s="246">
        <v>0</v>
      </c>
      <c r="D140" s="53">
        <v>13639</v>
      </c>
      <c r="E140" s="29">
        <f t="shared" si="13"/>
        <v>13639</v>
      </c>
      <c r="F140" s="23">
        <f t="shared" si="10"/>
        <v>1.5675543758856785E-4</v>
      </c>
      <c r="G140" s="23">
        <f t="shared" si="11"/>
        <v>5.0322050979953037E-5</v>
      </c>
    </row>
    <row r="141" spans="2:7" ht="26.25" x14ac:dyDescent="0.25">
      <c r="B141" s="247" t="s">
        <v>408</v>
      </c>
      <c r="C141" s="53">
        <v>0</v>
      </c>
      <c r="D141" s="53">
        <v>45488</v>
      </c>
      <c r="E141" s="29">
        <f t="shared" si="13"/>
        <v>45488</v>
      </c>
      <c r="F141" s="23">
        <f t="shared" si="10"/>
        <v>5.2280162365487019E-4</v>
      </c>
      <c r="G141" s="23">
        <f t="shared" si="11"/>
        <v>1.6783117933690916E-4</v>
      </c>
    </row>
    <row r="142" spans="2:7" ht="26.25" x14ac:dyDescent="0.25">
      <c r="B142" s="247" t="s">
        <v>409</v>
      </c>
      <c r="C142" s="246">
        <v>0</v>
      </c>
      <c r="D142" s="53">
        <v>266296</v>
      </c>
      <c r="E142" s="29">
        <f t="shared" si="13"/>
        <v>266296</v>
      </c>
      <c r="F142" s="23">
        <f t="shared" si="10"/>
        <v>3.060586993774123E-3</v>
      </c>
      <c r="G142" s="23">
        <f t="shared" si="11"/>
        <v>9.8251784498552494E-4</v>
      </c>
    </row>
    <row r="143" spans="2:7" x14ac:dyDescent="0.25">
      <c r="B143" s="247" t="s">
        <v>410</v>
      </c>
      <c r="C143" s="53">
        <v>134408</v>
      </c>
      <c r="D143" s="53">
        <v>56552</v>
      </c>
      <c r="E143" s="29">
        <f t="shared" si="13"/>
        <v>190960</v>
      </c>
      <c r="F143" s="23">
        <f t="shared" si="10"/>
        <v>2.1947370307143425E-3</v>
      </c>
      <c r="G143" s="23">
        <f t="shared" si="11"/>
        <v>7.0456036770524474E-4</v>
      </c>
    </row>
    <row r="144" spans="2:7" x14ac:dyDescent="0.25">
      <c r="B144" s="247" t="s">
        <v>411</v>
      </c>
      <c r="C144" s="53">
        <v>0</v>
      </c>
      <c r="D144" s="53">
        <v>55511</v>
      </c>
      <c r="E144" s="29">
        <f t="shared" si="13"/>
        <v>55511</v>
      </c>
      <c r="F144" s="23">
        <f t="shared" si="10"/>
        <v>6.3799773414319162E-4</v>
      </c>
      <c r="G144" s="23">
        <f t="shared" si="11"/>
        <v>2.0481174367242269E-4</v>
      </c>
    </row>
    <row r="145" spans="2:9" ht="26.25" x14ac:dyDescent="0.25">
      <c r="B145" s="247" t="s">
        <v>412</v>
      </c>
      <c r="C145" s="53">
        <v>0</v>
      </c>
      <c r="D145" s="53">
        <v>127501</v>
      </c>
      <c r="E145" s="29">
        <f t="shared" si="13"/>
        <v>127501</v>
      </c>
      <c r="F145" s="23">
        <f t="shared" si="10"/>
        <v>1.4653915278231534E-3</v>
      </c>
      <c r="G145" s="23">
        <f t="shared" si="11"/>
        <v>4.704239183220905E-4</v>
      </c>
    </row>
    <row r="146" spans="2:9" ht="26.25" x14ac:dyDescent="0.25">
      <c r="B146" s="247" t="s">
        <v>413</v>
      </c>
      <c r="C146" s="53">
        <v>0</v>
      </c>
      <c r="D146" s="53">
        <v>118686</v>
      </c>
      <c r="E146" s="29">
        <f t="shared" si="13"/>
        <v>118686</v>
      </c>
      <c r="F146" s="23">
        <f t="shared" si="10"/>
        <v>1.3640791748395604E-3</v>
      </c>
      <c r="G146" s="23">
        <f t="shared" si="11"/>
        <v>4.379003550558477E-4</v>
      </c>
    </row>
    <row r="147" spans="2:9" ht="25.5" x14ac:dyDescent="0.25">
      <c r="B147" s="229" t="s">
        <v>157</v>
      </c>
      <c r="C147" s="228">
        <f>SUM(C103:C146)</f>
        <v>66784375</v>
      </c>
      <c r="D147" s="225">
        <f>SUM(D103:D146)</f>
        <v>20223771</v>
      </c>
      <c r="E147" s="228">
        <f>C147+D147</f>
        <v>87008146</v>
      </c>
      <c r="F147" s="230"/>
      <c r="G147" s="231">
        <f>E147/E148</f>
        <v>0.32102268191826361</v>
      </c>
    </row>
    <row r="148" spans="2:9" x14ac:dyDescent="0.25">
      <c r="B148" s="101" t="s">
        <v>5</v>
      </c>
      <c r="C148" s="13">
        <f>C101+C147</f>
        <v>244708849</v>
      </c>
      <c r="D148" s="102">
        <f>D101+D147</f>
        <v>26325414</v>
      </c>
      <c r="E148" s="13">
        <f>C148+D148</f>
        <v>271034263</v>
      </c>
      <c r="F148" s="28"/>
      <c r="G148" s="24">
        <v>1</v>
      </c>
    </row>
    <row r="150" spans="2:9" ht="30" customHeight="1" x14ac:dyDescent="0.25">
      <c r="B150" s="400" t="s">
        <v>313</v>
      </c>
      <c r="C150" s="400"/>
      <c r="D150" s="400"/>
      <c r="E150" s="400"/>
      <c r="F150" s="400"/>
      <c r="G150" s="400"/>
    </row>
    <row r="151" spans="2:9" x14ac:dyDescent="0.25">
      <c r="B151" s="487" t="s">
        <v>231</v>
      </c>
      <c r="C151" s="487" t="s">
        <v>232</v>
      </c>
      <c r="D151" s="487" t="s">
        <v>237</v>
      </c>
      <c r="E151" s="499" t="s">
        <v>0</v>
      </c>
      <c r="F151" s="487" t="s">
        <v>51</v>
      </c>
      <c r="G151" s="487" t="s">
        <v>0</v>
      </c>
    </row>
    <row r="152" spans="2:9" ht="48.75" customHeight="1" x14ac:dyDescent="0.25">
      <c r="B152" s="487"/>
      <c r="C152" s="487"/>
      <c r="D152" s="487"/>
      <c r="E152" s="500"/>
      <c r="F152" s="487"/>
      <c r="G152" s="487"/>
    </row>
    <row r="153" spans="2:9" ht="64.5" customHeight="1" x14ac:dyDescent="0.25">
      <c r="B153" s="232" t="s">
        <v>238</v>
      </c>
      <c r="C153" s="182" t="s">
        <v>239</v>
      </c>
      <c r="D153" s="169">
        <v>9</v>
      </c>
      <c r="E153" s="170">
        <f>D153/D178</f>
        <v>3.1802120141342753E-2</v>
      </c>
      <c r="F153" s="171">
        <v>15947475</v>
      </c>
      <c r="G153" s="170">
        <f>F153/F178</f>
        <v>8.9630586739854579E-2</v>
      </c>
      <c r="I153" s="209"/>
    </row>
    <row r="154" spans="2:9" ht="39.75" customHeight="1" x14ac:dyDescent="0.25">
      <c r="B154" s="232" t="s">
        <v>240</v>
      </c>
      <c r="C154" s="182" t="s">
        <v>241</v>
      </c>
      <c r="D154" s="169">
        <v>43</v>
      </c>
      <c r="E154" s="170">
        <f>D154/D178</f>
        <v>0.1519434628975265</v>
      </c>
      <c r="F154" s="172">
        <v>2662327</v>
      </c>
      <c r="G154" s="170">
        <f>F154/F178</f>
        <v>1.496324221253564E-2</v>
      </c>
    </row>
    <row r="155" spans="2:9" ht="38.25" x14ac:dyDescent="0.25">
      <c r="B155" s="232" t="s">
        <v>263</v>
      </c>
      <c r="C155" s="181" t="s">
        <v>264</v>
      </c>
      <c r="D155" s="169">
        <v>12</v>
      </c>
      <c r="E155" s="170">
        <f>D155/D178</f>
        <v>4.2402826855123678E-2</v>
      </c>
      <c r="F155" s="172">
        <v>4390562</v>
      </c>
      <c r="G155" s="170">
        <f>F155/F178</f>
        <v>2.4676548994603181E-2</v>
      </c>
    </row>
    <row r="156" spans="2:9" ht="38.25" x14ac:dyDescent="0.25">
      <c r="B156" s="232" t="s">
        <v>358</v>
      </c>
      <c r="C156" s="182" t="s">
        <v>359</v>
      </c>
      <c r="D156" s="169">
        <v>1</v>
      </c>
      <c r="E156" s="170">
        <f>D156/D178</f>
        <v>3.5335689045936395E-3</v>
      </c>
      <c r="F156" s="172">
        <v>2471578</v>
      </c>
      <c r="G156" s="170">
        <f>F156/F178</f>
        <v>1.3891163730516354E-2</v>
      </c>
    </row>
    <row r="157" spans="2:9" ht="15.75" customHeight="1" x14ac:dyDescent="0.25">
      <c r="B157" s="232" t="s">
        <v>265</v>
      </c>
      <c r="C157" s="182" t="s">
        <v>266</v>
      </c>
      <c r="D157" s="169">
        <v>6</v>
      </c>
      <c r="E157" s="170">
        <f>D157/D178</f>
        <v>2.1201413427561839E-2</v>
      </c>
      <c r="F157" s="172">
        <v>494869</v>
      </c>
      <c r="G157" s="170">
        <f>F157/F178</f>
        <v>2.7813430545816872E-3</v>
      </c>
    </row>
    <row r="158" spans="2:9" ht="76.5" x14ac:dyDescent="0.25">
      <c r="B158" s="232" t="s">
        <v>233</v>
      </c>
      <c r="C158" s="182" t="s">
        <v>234</v>
      </c>
      <c r="D158" s="169">
        <v>9</v>
      </c>
      <c r="E158" s="170">
        <f>D158/D178</f>
        <v>3.1802120141342753E-2</v>
      </c>
      <c r="F158" s="172">
        <v>18500000</v>
      </c>
      <c r="G158" s="170">
        <f>F158/F178</f>
        <v>0.10397670193477711</v>
      </c>
    </row>
    <row r="159" spans="2:9" ht="63.75" x14ac:dyDescent="0.25">
      <c r="B159" s="232" t="s">
        <v>347</v>
      </c>
      <c r="C159" s="183" t="s">
        <v>348</v>
      </c>
      <c r="D159" s="169">
        <v>2</v>
      </c>
      <c r="E159" s="170">
        <f>D159/D178</f>
        <v>7.0671378091872791E-3</v>
      </c>
      <c r="F159" s="172">
        <v>429521</v>
      </c>
      <c r="G159" s="170">
        <f>F159/F178</f>
        <v>2.414063621174454E-3</v>
      </c>
    </row>
    <row r="160" spans="2:9" ht="51" customHeight="1" x14ac:dyDescent="0.25">
      <c r="B160" s="232" t="s">
        <v>244</v>
      </c>
      <c r="C160" s="182" t="s">
        <v>245</v>
      </c>
      <c r="D160" s="173">
        <v>56</v>
      </c>
      <c r="E160" s="174">
        <f>D160/D178</f>
        <v>0.19787985865724381</v>
      </c>
      <c r="F160" s="175">
        <v>16684041</v>
      </c>
      <c r="G160" s="174">
        <f>F160/F178</f>
        <v>9.3770354493221658E-2</v>
      </c>
    </row>
    <row r="161" spans="2:7" ht="38.25" x14ac:dyDescent="0.25">
      <c r="B161" s="232" t="s">
        <v>235</v>
      </c>
      <c r="C161" s="182" t="s">
        <v>236</v>
      </c>
      <c r="D161" s="173">
        <v>16</v>
      </c>
      <c r="E161" s="174">
        <f>D161/D178</f>
        <v>5.6537102473498232E-2</v>
      </c>
      <c r="F161" s="175">
        <v>37631895</v>
      </c>
      <c r="G161" s="174">
        <f>F161/F178</f>
        <v>0.21150488268409887</v>
      </c>
    </row>
    <row r="162" spans="2:7" ht="64.5" customHeight="1" x14ac:dyDescent="0.25">
      <c r="B162" s="232" t="s">
        <v>267</v>
      </c>
      <c r="C162" s="181" t="s">
        <v>268</v>
      </c>
      <c r="D162" s="173">
        <v>14</v>
      </c>
      <c r="E162" s="174">
        <f>D162/D178</f>
        <v>4.9469964664310952E-2</v>
      </c>
      <c r="F162" s="175">
        <v>3539876</v>
      </c>
      <c r="G162" s="174">
        <f>F162/F178</f>
        <v>1.9895385499355194E-2</v>
      </c>
    </row>
    <row r="163" spans="2:7" ht="64.5" customHeight="1" x14ac:dyDescent="0.25">
      <c r="B163" s="232" t="s">
        <v>343</v>
      </c>
      <c r="C163" s="182" t="s">
        <v>344</v>
      </c>
      <c r="D163" s="173">
        <v>6</v>
      </c>
      <c r="E163" s="174">
        <f>D163/D178</f>
        <v>2.1201413427561839E-2</v>
      </c>
      <c r="F163" s="175">
        <v>6189853</v>
      </c>
      <c r="G163" s="174">
        <f>F163/F178</f>
        <v>3.4789216237896534E-2</v>
      </c>
    </row>
    <row r="164" spans="2:7" ht="89.25" x14ac:dyDescent="0.25">
      <c r="B164" s="232" t="s">
        <v>246</v>
      </c>
      <c r="C164" s="182" t="s">
        <v>247</v>
      </c>
      <c r="D164" s="173">
        <v>9</v>
      </c>
      <c r="E164" s="174">
        <f>D164/D178</f>
        <v>3.1802120141342753E-2</v>
      </c>
      <c r="F164" s="175">
        <v>1372472</v>
      </c>
      <c r="G164" s="174">
        <f>F164/F178</f>
        <v>7.7137898409636437E-3</v>
      </c>
    </row>
    <row r="165" spans="2:7" x14ac:dyDescent="0.25">
      <c r="B165" s="232" t="s">
        <v>364</v>
      </c>
      <c r="C165" s="183" t="s">
        <v>365</v>
      </c>
      <c r="D165" s="173">
        <v>1</v>
      </c>
      <c r="E165" s="174">
        <f>D165/D178</f>
        <v>3.5335689045936395E-3</v>
      </c>
      <c r="F165" s="175">
        <v>744500</v>
      </c>
      <c r="G165" s="174">
        <f>F165/F178</f>
        <v>4.1843597075914354E-3</v>
      </c>
    </row>
    <row r="166" spans="2:7" ht="76.5" x14ac:dyDescent="0.25">
      <c r="B166" s="232" t="s">
        <v>269</v>
      </c>
      <c r="C166" s="182" t="s">
        <v>270</v>
      </c>
      <c r="D166" s="173">
        <v>1</v>
      </c>
      <c r="E166" s="174">
        <f>D166/D178</f>
        <v>3.5335689045936395E-3</v>
      </c>
      <c r="F166" s="175">
        <v>194500</v>
      </c>
      <c r="G166" s="174">
        <f>F166/F178</f>
        <v>1.0931604608818458E-3</v>
      </c>
    </row>
    <row r="167" spans="2:7" x14ac:dyDescent="0.25">
      <c r="B167" s="232" t="s">
        <v>341</v>
      </c>
      <c r="C167" s="182" t="s">
        <v>342</v>
      </c>
      <c r="D167" s="173">
        <v>1</v>
      </c>
      <c r="E167" s="174">
        <f>D167/D178</f>
        <v>3.5335689045936395E-3</v>
      </c>
      <c r="F167" s="175">
        <v>17494554</v>
      </c>
      <c r="G167" s="174">
        <f>F167/F178</f>
        <v>9.8325731175127717E-2</v>
      </c>
    </row>
    <row r="168" spans="2:7" ht="51" x14ac:dyDescent="0.25">
      <c r="B168" s="232" t="s">
        <v>271</v>
      </c>
      <c r="C168" s="181" t="s">
        <v>272</v>
      </c>
      <c r="D168" s="173">
        <v>58</v>
      </c>
      <c r="E168" s="174">
        <f>D168/D178</f>
        <v>0.20494699646643111</v>
      </c>
      <c r="F168" s="175">
        <v>31871154</v>
      </c>
      <c r="G168" s="174">
        <f>F168/F178</f>
        <v>0.17912743133920969</v>
      </c>
    </row>
    <row r="169" spans="2:7" ht="29.25" customHeight="1" x14ac:dyDescent="0.25">
      <c r="B169" s="232" t="s">
        <v>248</v>
      </c>
      <c r="C169" s="182" t="s">
        <v>249</v>
      </c>
      <c r="D169" s="173">
        <v>14</v>
      </c>
      <c r="E169" s="174">
        <f>D169/D178</f>
        <v>4.9469964664310952E-2</v>
      </c>
      <c r="F169" s="175">
        <v>3929972</v>
      </c>
      <c r="G169" s="174">
        <f>F169/F178</f>
        <v>2.2087866338163238E-2</v>
      </c>
    </row>
    <row r="170" spans="2:7" ht="51" x14ac:dyDescent="0.25">
      <c r="B170" s="232" t="s">
        <v>252</v>
      </c>
      <c r="C170" s="182" t="s">
        <v>253</v>
      </c>
      <c r="D170" s="173">
        <v>7</v>
      </c>
      <c r="E170" s="174">
        <f>D170/D178</f>
        <v>2.4734982332155476E-2</v>
      </c>
      <c r="F170" s="175">
        <v>1932390</v>
      </c>
      <c r="G170" s="174">
        <f>F170/F178</f>
        <v>1.0860731840634808E-2</v>
      </c>
    </row>
    <row r="171" spans="2:7" ht="63.75" x14ac:dyDescent="0.25">
      <c r="B171" s="233" t="s">
        <v>273</v>
      </c>
      <c r="C171" s="182" t="s">
        <v>274</v>
      </c>
      <c r="D171" s="173">
        <v>1</v>
      </c>
      <c r="E171" s="174">
        <f>D171/D178</f>
        <v>3.5335689045936395E-3</v>
      </c>
      <c r="F171" s="175">
        <v>566900</v>
      </c>
      <c r="G171" s="174">
        <f>F171/F178</f>
        <v>3.1861833690175756E-3</v>
      </c>
    </row>
    <row r="172" spans="2:7" ht="38.25" x14ac:dyDescent="0.25">
      <c r="B172" s="232" t="s">
        <v>254</v>
      </c>
      <c r="C172" s="182" t="s">
        <v>255</v>
      </c>
      <c r="D172" s="173">
        <v>4</v>
      </c>
      <c r="E172" s="174">
        <f>D172/D178</f>
        <v>1.4134275618374558E-2</v>
      </c>
      <c r="F172" s="175">
        <v>3498399</v>
      </c>
      <c r="G172" s="174">
        <f>F172/F178</f>
        <v>1.9662269733617423E-2</v>
      </c>
    </row>
    <row r="173" spans="2:7" ht="63.75" x14ac:dyDescent="0.25">
      <c r="B173" s="232" t="s">
        <v>256</v>
      </c>
      <c r="C173" s="182" t="s">
        <v>257</v>
      </c>
      <c r="D173" s="173">
        <v>6</v>
      </c>
      <c r="E173" s="174">
        <f>D173/D178</f>
        <v>2.1201413427561839E-2</v>
      </c>
      <c r="F173" s="175">
        <v>1789554</v>
      </c>
      <c r="G173" s="174">
        <f>F173/F178</f>
        <v>1.005794177590206E-2</v>
      </c>
    </row>
    <row r="174" spans="2:7" ht="63.75" x14ac:dyDescent="0.25">
      <c r="B174" s="232" t="s">
        <v>414</v>
      </c>
      <c r="C174" s="182" t="s">
        <v>415</v>
      </c>
      <c r="D174" s="173">
        <v>1</v>
      </c>
      <c r="E174" s="174">
        <f>D174/D178</f>
        <v>3.5335689045936395E-3</v>
      </c>
      <c r="F174" s="175">
        <v>216512</v>
      </c>
      <c r="G174" s="174">
        <f>F174/F178</f>
        <v>1.2168758750974304E-3</v>
      </c>
    </row>
    <row r="175" spans="2:7" ht="102" x14ac:dyDescent="0.25">
      <c r="B175" s="232" t="s">
        <v>258</v>
      </c>
      <c r="C175" s="182" t="s">
        <v>259</v>
      </c>
      <c r="D175" s="173">
        <v>3</v>
      </c>
      <c r="E175" s="174">
        <f>D175/D178</f>
        <v>1.0600706713780919E-2</v>
      </c>
      <c r="F175" s="175">
        <v>892684</v>
      </c>
      <c r="G175" s="174">
        <f>F175/F178</f>
        <v>5.0172074697267333E-3</v>
      </c>
    </row>
    <row r="176" spans="2:7" ht="51" x14ac:dyDescent="0.25">
      <c r="B176" s="232" t="s">
        <v>260</v>
      </c>
      <c r="C176" s="182" t="s">
        <v>261</v>
      </c>
      <c r="D176" s="173">
        <v>1</v>
      </c>
      <c r="E176" s="174">
        <f>D176/D178</f>
        <v>3.5335689045936395E-3</v>
      </c>
      <c r="F176" s="175">
        <v>449754</v>
      </c>
      <c r="G176" s="174">
        <f>F176/F178</f>
        <v>2.5277804109174996E-3</v>
      </c>
    </row>
    <row r="177" spans="2:19" ht="51" x14ac:dyDescent="0.25">
      <c r="B177" s="232" t="s">
        <v>374</v>
      </c>
      <c r="C177" s="182" t="s">
        <v>375</v>
      </c>
      <c r="D177" s="173">
        <v>2</v>
      </c>
      <c r="E177" s="174">
        <f>D177/D178</f>
        <v>7.0671378091872791E-3</v>
      </c>
      <c r="F177" s="175">
        <v>4029132</v>
      </c>
      <c r="G177" s="174">
        <f>F177/F178</f>
        <v>2.2645181460533643E-2</v>
      </c>
    </row>
    <row r="178" spans="2:19" x14ac:dyDescent="0.25">
      <c r="B178" s="176"/>
      <c r="C178" s="177" t="s">
        <v>262</v>
      </c>
      <c r="D178" s="176">
        <f>SUM(D153:D177)</f>
        <v>283</v>
      </c>
      <c r="E178" s="178">
        <v>1</v>
      </c>
      <c r="F178" s="179">
        <f>SUM(F153:F177)</f>
        <v>177924474</v>
      </c>
      <c r="G178" s="178">
        <v>1</v>
      </c>
    </row>
    <row r="180" spans="2:19" ht="33.75" customHeight="1" x14ac:dyDescent="0.25">
      <c r="B180" s="400" t="s">
        <v>314</v>
      </c>
      <c r="C180" s="400"/>
      <c r="D180" s="400"/>
      <c r="E180" s="400"/>
      <c r="F180" s="400"/>
      <c r="G180" s="400"/>
    </row>
    <row r="181" spans="2:19" x14ac:dyDescent="0.25">
      <c r="B181" s="487" t="s">
        <v>231</v>
      </c>
      <c r="C181" s="487" t="s">
        <v>232</v>
      </c>
      <c r="D181" s="487" t="s">
        <v>237</v>
      </c>
      <c r="E181" s="499" t="s">
        <v>0</v>
      </c>
      <c r="F181" s="487" t="s">
        <v>51</v>
      </c>
      <c r="G181" s="487" t="s">
        <v>0</v>
      </c>
    </row>
    <row r="182" spans="2:19" ht="46.5" customHeight="1" x14ac:dyDescent="0.25">
      <c r="B182" s="487"/>
      <c r="C182" s="487"/>
      <c r="D182" s="487"/>
      <c r="E182" s="500"/>
      <c r="F182" s="487"/>
      <c r="G182" s="487"/>
    </row>
    <row r="183" spans="2:19" ht="63.75" x14ac:dyDescent="0.25">
      <c r="B183" s="232" t="s">
        <v>238</v>
      </c>
      <c r="C183" s="183" t="s">
        <v>239</v>
      </c>
      <c r="D183" s="169">
        <v>55</v>
      </c>
      <c r="E183" s="170">
        <f>D183/D196</f>
        <v>0.15625</v>
      </c>
      <c r="F183" s="171">
        <v>32091352</v>
      </c>
      <c r="G183" s="170">
        <f>F183/F196</f>
        <v>0.480521858593421</v>
      </c>
      <c r="N183" s="180"/>
      <c r="O183" s="180"/>
      <c r="P183" s="180"/>
      <c r="Q183" s="180"/>
      <c r="R183" s="180"/>
      <c r="S183" s="180"/>
    </row>
    <row r="184" spans="2:19" ht="41.25" customHeight="1" x14ac:dyDescent="0.25">
      <c r="B184" s="232" t="s">
        <v>240</v>
      </c>
      <c r="C184" s="183" t="s">
        <v>241</v>
      </c>
      <c r="D184" s="169">
        <v>237</v>
      </c>
      <c r="E184" s="170">
        <f>D184/D196</f>
        <v>0.67329545454545459</v>
      </c>
      <c r="F184" s="172">
        <v>6793674</v>
      </c>
      <c r="G184" s="170">
        <f>F184/F196</f>
        <v>0.10172550091245146</v>
      </c>
    </row>
    <row r="185" spans="2:19" ht="76.5" x14ac:dyDescent="0.25">
      <c r="B185" s="232" t="s">
        <v>233</v>
      </c>
      <c r="C185" s="183" t="s">
        <v>234</v>
      </c>
      <c r="D185" s="169">
        <v>4</v>
      </c>
      <c r="E185" s="170">
        <f>D185/D196</f>
        <v>1.1363636363636364E-2</v>
      </c>
      <c r="F185" s="172">
        <v>10429320</v>
      </c>
      <c r="G185" s="170">
        <f>F185/F196</f>
        <v>0.1561640728089467</v>
      </c>
    </row>
    <row r="186" spans="2:19" ht="63.75" x14ac:dyDescent="0.25">
      <c r="B186" s="232" t="s">
        <v>347</v>
      </c>
      <c r="C186" s="183" t="s">
        <v>348</v>
      </c>
      <c r="D186" s="173">
        <v>2</v>
      </c>
      <c r="E186" s="170">
        <f>D186/D196</f>
        <v>5.681818181818182E-3</v>
      </c>
      <c r="F186" s="175">
        <v>2322540</v>
      </c>
      <c r="G186" s="170">
        <f>F186/F196</f>
        <v>3.4776697393664312E-2</v>
      </c>
    </row>
    <row r="187" spans="2:19" ht="89.25" x14ac:dyDescent="0.25">
      <c r="B187" s="232" t="s">
        <v>362</v>
      </c>
      <c r="C187" s="183" t="s">
        <v>363</v>
      </c>
      <c r="D187" s="173">
        <v>1</v>
      </c>
      <c r="E187" s="174">
        <f>D187/D196</f>
        <v>2.840909090909091E-3</v>
      </c>
      <c r="F187" s="175">
        <v>216662</v>
      </c>
      <c r="G187" s="174">
        <f>F187/F196</f>
        <v>3.2442019559215758E-3</v>
      </c>
    </row>
    <row r="188" spans="2:19" ht="89.25" x14ac:dyDescent="0.25">
      <c r="B188" s="232" t="s">
        <v>246</v>
      </c>
      <c r="C188" s="183" t="s">
        <v>247</v>
      </c>
      <c r="D188" s="173">
        <v>1</v>
      </c>
      <c r="E188" s="174">
        <f>D188/D196</f>
        <v>2.840909090909091E-3</v>
      </c>
      <c r="F188" s="175">
        <v>190865</v>
      </c>
      <c r="G188" s="174">
        <f>F188/F196</f>
        <v>2.85792896916382E-3</v>
      </c>
    </row>
    <row r="189" spans="2:19" x14ac:dyDescent="0.25">
      <c r="B189" s="232" t="s">
        <v>364</v>
      </c>
      <c r="C189" s="183" t="s">
        <v>365</v>
      </c>
      <c r="D189" s="173">
        <v>7</v>
      </c>
      <c r="E189" s="174">
        <f>D189/D196</f>
        <v>1.9886363636363636E-2</v>
      </c>
      <c r="F189" s="175">
        <v>434868</v>
      </c>
      <c r="G189" s="174">
        <f>F189/F196</f>
        <v>6.5115230920406155E-3</v>
      </c>
    </row>
    <row r="190" spans="2:19" ht="29.25" customHeight="1" x14ac:dyDescent="0.25">
      <c r="B190" s="232" t="s">
        <v>248</v>
      </c>
      <c r="C190" s="183" t="s">
        <v>249</v>
      </c>
      <c r="D190" s="173">
        <v>3</v>
      </c>
      <c r="E190" s="174">
        <f>D190/D196</f>
        <v>8.5227272727272721E-3</v>
      </c>
      <c r="F190" s="175">
        <v>1431191</v>
      </c>
      <c r="G190" s="174">
        <f>F190/F196</f>
        <v>2.1430027607505498E-2</v>
      </c>
    </row>
    <row r="191" spans="2:19" ht="51" x14ac:dyDescent="0.25">
      <c r="B191" s="232" t="s">
        <v>250</v>
      </c>
      <c r="C191" s="183" t="s">
        <v>251</v>
      </c>
      <c r="D191" s="173">
        <v>1</v>
      </c>
      <c r="E191" s="174">
        <f>D191/D196</f>
        <v>2.840909090909091E-3</v>
      </c>
      <c r="F191" s="175">
        <v>155254</v>
      </c>
      <c r="G191" s="174">
        <f>F191/F196</f>
        <v>2.32470544195405E-3</v>
      </c>
    </row>
    <row r="192" spans="2:19" ht="38.25" x14ac:dyDescent="0.25">
      <c r="B192" s="232" t="s">
        <v>254</v>
      </c>
      <c r="C192" s="183" t="s">
        <v>255</v>
      </c>
      <c r="D192" s="173">
        <v>11</v>
      </c>
      <c r="E192" s="174">
        <f>D192/D196</f>
        <v>3.125E-2</v>
      </c>
      <c r="F192" s="175">
        <v>2940103</v>
      </c>
      <c r="G192" s="174">
        <f>F192/F196</f>
        <v>4.4023815450844606E-2</v>
      </c>
    </row>
    <row r="193" spans="2:7" ht="63.75" x14ac:dyDescent="0.25">
      <c r="B193" s="232" t="s">
        <v>256</v>
      </c>
      <c r="C193" s="183" t="s">
        <v>257</v>
      </c>
      <c r="D193" s="173">
        <v>1</v>
      </c>
      <c r="E193" s="174">
        <f>D193/D196</f>
        <v>2.840909090909091E-3</v>
      </c>
      <c r="F193" s="175">
        <v>4381123</v>
      </c>
      <c r="G193" s="174">
        <f>F193/F196</f>
        <v>6.5601018202236683E-2</v>
      </c>
    </row>
    <row r="194" spans="2:7" ht="102" x14ac:dyDescent="0.25">
      <c r="B194" s="232" t="s">
        <v>258</v>
      </c>
      <c r="C194" s="183" t="s">
        <v>259</v>
      </c>
      <c r="D194" s="173">
        <v>2</v>
      </c>
      <c r="E194" s="174">
        <f>D194/D196</f>
        <v>5.681818181818182E-3</v>
      </c>
      <c r="F194" s="175">
        <v>769764</v>
      </c>
      <c r="G194" s="174">
        <f>F194/F196</f>
        <v>1.1526109213420056E-2</v>
      </c>
    </row>
    <row r="195" spans="2:7" ht="51" x14ac:dyDescent="0.25">
      <c r="B195" s="232" t="s">
        <v>260</v>
      </c>
      <c r="C195" s="183" t="s">
        <v>261</v>
      </c>
      <c r="D195" s="173">
        <v>27</v>
      </c>
      <c r="E195" s="174">
        <f>D195/D196</f>
        <v>7.6704545454545456E-2</v>
      </c>
      <c r="F195" s="175">
        <v>4627659</v>
      </c>
      <c r="G195" s="174">
        <f>F195/F196</f>
        <v>6.9292540358429647E-2</v>
      </c>
    </row>
    <row r="196" spans="2:7" x14ac:dyDescent="0.25">
      <c r="B196" s="176"/>
      <c r="C196" s="177" t="s">
        <v>262</v>
      </c>
      <c r="D196" s="176">
        <f>SUM(D183:D195)</f>
        <v>352</v>
      </c>
      <c r="E196" s="178">
        <v>1</v>
      </c>
      <c r="F196" s="179">
        <f>SUM(F183:F195)</f>
        <v>66784375</v>
      </c>
      <c r="G196" s="178">
        <v>1</v>
      </c>
    </row>
    <row r="198" spans="2:7" ht="46.5" customHeight="1" x14ac:dyDescent="0.25">
      <c r="B198" s="400" t="s">
        <v>277</v>
      </c>
      <c r="C198" s="400"/>
      <c r="D198" s="400"/>
    </row>
    <row r="199" spans="2:7" ht="25.5" x14ac:dyDescent="0.25">
      <c r="B199" s="167" t="s">
        <v>278</v>
      </c>
      <c r="C199" s="167" t="s">
        <v>48</v>
      </c>
      <c r="D199" s="166" t="s">
        <v>0</v>
      </c>
    </row>
    <row r="200" spans="2:7" x14ac:dyDescent="0.25">
      <c r="B200" s="234" t="s">
        <v>138</v>
      </c>
      <c r="C200" s="29">
        <v>235104067</v>
      </c>
      <c r="D200" s="23">
        <f>C200/C210</f>
        <v>0.96075016478051434</v>
      </c>
    </row>
    <row r="201" spans="2:7" x14ac:dyDescent="0.25">
      <c r="B201" s="234" t="s">
        <v>279</v>
      </c>
      <c r="C201" s="184">
        <v>552538</v>
      </c>
      <c r="D201" s="23">
        <f>C201/C210</f>
        <v>2.257940414733429E-3</v>
      </c>
    </row>
    <row r="202" spans="2:7" x14ac:dyDescent="0.25">
      <c r="B202" s="234" t="s">
        <v>280</v>
      </c>
      <c r="C202" s="29">
        <v>738232</v>
      </c>
      <c r="D202" s="23">
        <f>C202/C210</f>
        <v>3.0167768881949994E-3</v>
      </c>
    </row>
    <row r="203" spans="2:7" x14ac:dyDescent="0.25">
      <c r="B203" s="234" t="s">
        <v>281</v>
      </c>
      <c r="C203" s="29">
        <v>609480</v>
      </c>
      <c r="D203" s="23">
        <f>C203/C210</f>
        <v>2.4906332668010712E-3</v>
      </c>
    </row>
    <row r="204" spans="2:7" x14ac:dyDescent="0.25">
      <c r="B204" s="234" t="s">
        <v>334</v>
      </c>
      <c r="C204" s="29">
        <v>336790</v>
      </c>
      <c r="D204" s="23">
        <f>C204/C210</f>
        <v>1.376288603278094E-3</v>
      </c>
    </row>
    <row r="205" spans="2:7" x14ac:dyDescent="0.25">
      <c r="B205" s="234" t="s">
        <v>283</v>
      </c>
      <c r="C205" s="29">
        <v>2471578</v>
      </c>
      <c r="D205" s="23">
        <f>C205/C210</f>
        <v>1.0100076111264778E-2</v>
      </c>
    </row>
    <row r="206" spans="2:7" x14ac:dyDescent="0.25">
      <c r="B206" s="234" t="s">
        <v>284</v>
      </c>
      <c r="C206" s="29">
        <v>1262120</v>
      </c>
      <c r="D206" s="23">
        <f>C206/C210</f>
        <v>5.1576393953779746E-3</v>
      </c>
    </row>
    <row r="207" spans="2:7" x14ac:dyDescent="0.25">
      <c r="B207" s="234" t="s">
        <v>336</v>
      </c>
      <c r="C207" s="29">
        <v>744500</v>
      </c>
      <c r="D207" s="23">
        <f>C207/C210</f>
        <v>3.0423910007439086E-3</v>
      </c>
    </row>
    <row r="208" spans="2:7" x14ac:dyDescent="0.25">
      <c r="B208" s="234" t="s">
        <v>339</v>
      </c>
      <c r="C208" s="29">
        <v>1593544</v>
      </c>
      <c r="D208" s="23">
        <f>C208/C210</f>
        <v>6.5119998991127618E-3</v>
      </c>
    </row>
    <row r="209" spans="2:10" x14ac:dyDescent="0.25">
      <c r="B209" s="234" t="s">
        <v>333</v>
      </c>
      <c r="C209" s="29">
        <v>1296000</v>
      </c>
      <c r="D209" s="23">
        <f>C209/C210</f>
        <v>5.2960896399786503E-3</v>
      </c>
    </row>
    <row r="210" spans="2:10" x14ac:dyDescent="0.25">
      <c r="B210" s="166" t="s">
        <v>3</v>
      </c>
      <c r="C210" s="13">
        <f>SUM(C200:C209)</f>
        <v>244708849</v>
      </c>
      <c r="D210" s="15">
        <v>1</v>
      </c>
    </row>
    <row r="212" spans="2:10" ht="57" customHeight="1" x14ac:dyDescent="0.35">
      <c r="B212" s="489" t="s">
        <v>184</v>
      </c>
      <c r="C212" s="489"/>
      <c r="D212" s="489"/>
      <c r="E212" s="489"/>
      <c r="F212" s="489"/>
      <c r="G212" s="489"/>
      <c r="H212" s="489"/>
      <c r="I212" s="489"/>
      <c r="J212" s="489"/>
    </row>
    <row r="213" spans="2:10" ht="48" customHeight="1" x14ac:dyDescent="0.25">
      <c r="B213" s="400" t="s">
        <v>97</v>
      </c>
      <c r="C213" s="400"/>
      <c r="D213" s="400"/>
    </row>
    <row r="214" spans="2:10" ht="30" x14ac:dyDescent="0.25">
      <c r="B214" s="41"/>
      <c r="C214" s="77" t="s">
        <v>51</v>
      </c>
      <c r="D214" s="78" t="s">
        <v>38</v>
      </c>
    </row>
    <row r="215" spans="2:10" ht="15.75" x14ac:dyDescent="0.25">
      <c r="B215" s="38" t="s">
        <v>34</v>
      </c>
      <c r="C215" s="59">
        <v>6376864</v>
      </c>
      <c r="D215" s="56">
        <f>C215/C217</f>
        <v>9.9788825629008496E-2</v>
      </c>
    </row>
    <row r="216" spans="2:10" ht="15.75" x14ac:dyDescent="0.25">
      <c r="B216" s="38" t="s">
        <v>35</v>
      </c>
      <c r="C216" s="59">
        <v>57526724</v>
      </c>
      <c r="D216" s="56">
        <f>C216/C217</f>
        <v>0.90021117437099152</v>
      </c>
    </row>
    <row r="217" spans="2:10" ht="15.75" x14ac:dyDescent="0.25">
      <c r="B217" s="38" t="s">
        <v>3</v>
      </c>
      <c r="C217" s="59">
        <f>C215+C216</f>
        <v>63903588</v>
      </c>
      <c r="D217" s="55">
        <v>1</v>
      </c>
    </row>
    <row r="222" spans="2:10" ht="33.75" customHeight="1" x14ac:dyDescent="0.25">
      <c r="B222" s="400" t="s">
        <v>301</v>
      </c>
      <c r="C222" s="400"/>
      <c r="D222" s="400"/>
      <c r="E222" s="400"/>
      <c r="F222" s="400"/>
    </row>
    <row r="223" spans="2:10" x14ac:dyDescent="0.25">
      <c r="B223" s="490"/>
      <c r="C223" s="491" t="s">
        <v>98</v>
      </c>
      <c r="D223" s="493" t="s">
        <v>87</v>
      </c>
      <c r="E223" s="411" t="s">
        <v>140</v>
      </c>
      <c r="F223" s="495" t="s">
        <v>99</v>
      </c>
    </row>
    <row r="224" spans="2:10" ht="53.25" customHeight="1" x14ac:dyDescent="0.25">
      <c r="B224" s="490"/>
      <c r="C224" s="492"/>
      <c r="D224" s="494"/>
      <c r="E224" s="411"/>
      <c r="F224" s="496"/>
    </row>
    <row r="225" spans="2:8" x14ac:dyDescent="0.25">
      <c r="B225" s="227" t="s">
        <v>34</v>
      </c>
      <c r="C225" s="112" t="s">
        <v>12</v>
      </c>
      <c r="D225" s="114">
        <v>7</v>
      </c>
      <c r="E225" s="114">
        <v>12</v>
      </c>
      <c r="F225" s="115">
        <v>6198980</v>
      </c>
    </row>
    <row r="226" spans="2:8" ht="25.5" x14ac:dyDescent="0.25">
      <c r="B226" s="20"/>
      <c r="C226" s="111" t="s">
        <v>101</v>
      </c>
      <c r="D226" s="114">
        <v>1</v>
      </c>
      <c r="E226" s="114">
        <v>1</v>
      </c>
      <c r="F226" s="115">
        <v>60377</v>
      </c>
    </row>
    <row r="227" spans="2:8" ht="25.5" x14ac:dyDescent="0.25">
      <c r="B227" s="20"/>
      <c r="C227" s="111" t="s">
        <v>100</v>
      </c>
      <c r="D227" s="114">
        <v>7</v>
      </c>
      <c r="E227" s="114">
        <v>47</v>
      </c>
      <c r="F227" s="115">
        <v>117507</v>
      </c>
    </row>
    <row r="228" spans="2:8" x14ac:dyDescent="0.25">
      <c r="B228" s="20"/>
      <c r="C228" s="235" t="s">
        <v>3</v>
      </c>
      <c r="D228" s="236">
        <f>D225+D226+D227</f>
        <v>15</v>
      </c>
      <c r="E228" s="236">
        <f>E225+E226+E227</f>
        <v>60</v>
      </c>
      <c r="F228" s="237">
        <f>F225+F226+F227</f>
        <v>6376864</v>
      </c>
    </row>
    <row r="229" spans="2:8" x14ac:dyDescent="0.25">
      <c r="B229" s="227" t="s">
        <v>35</v>
      </c>
      <c r="C229" s="112" t="s">
        <v>12</v>
      </c>
      <c r="D229" s="114">
        <v>27</v>
      </c>
      <c r="E229" s="114">
        <v>91</v>
      </c>
      <c r="F229" s="115">
        <v>54380432</v>
      </c>
    </row>
    <row r="230" spans="2:8" ht="25.5" x14ac:dyDescent="0.25">
      <c r="B230" s="20"/>
      <c r="C230" s="111" t="s">
        <v>101</v>
      </c>
      <c r="D230" s="114">
        <v>16</v>
      </c>
      <c r="E230" s="114">
        <v>20</v>
      </c>
      <c r="F230" s="115">
        <v>1612690</v>
      </c>
    </row>
    <row r="231" spans="2:8" ht="26.25" x14ac:dyDescent="0.25">
      <c r="B231" s="20"/>
      <c r="C231" s="119" t="s">
        <v>100</v>
      </c>
      <c r="D231" s="114">
        <v>102</v>
      </c>
      <c r="E231" s="114">
        <v>171</v>
      </c>
      <c r="F231" s="115">
        <v>1533602</v>
      </c>
    </row>
    <row r="232" spans="2:8" x14ac:dyDescent="0.25">
      <c r="B232" s="20"/>
      <c r="C232" s="235" t="s">
        <v>3</v>
      </c>
      <c r="D232" s="236">
        <f>D229+D230+D231</f>
        <v>145</v>
      </c>
      <c r="E232" s="236">
        <f>E229+E230+E231</f>
        <v>282</v>
      </c>
      <c r="F232" s="237">
        <f>F229+F230+F231</f>
        <v>57526724</v>
      </c>
    </row>
    <row r="233" spans="2:8" x14ac:dyDescent="0.25">
      <c r="B233" s="227" t="s">
        <v>3</v>
      </c>
      <c r="C233" s="120" t="s">
        <v>12</v>
      </c>
      <c r="D233" s="114">
        <f t="shared" ref="D233:F236" si="14">D225+D229</f>
        <v>34</v>
      </c>
      <c r="E233" s="114">
        <f t="shared" si="14"/>
        <v>103</v>
      </c>
      <c r="F233" s="115">
        <f t="shared" si="14"/>
        <v>60579412</v>
      </c>
    </row>
    <row r="234" spans="2:8" ht="25.5" x14ac:dyDescent="0.25">
      <c r="B234" s="20"/>
      <c r="C234" s="111" t="s">
        <v>101</v>
      </c>
      <c r="D234" s="114">
        <f t="shared" si="14"/>
        <v>17</v>
      </c>
      <c r="E234" s="114">
        <f t="shared" si="14"/>
        <v>21</v>
      </c>
      <c r="F234" s="115">
        <f t="shared" si="14"/>
        <v>1673067</v>
      </c>
    </row>
    <row r="235" spans="2:8" ht="25.5" x14ac:dyDescent="0.25">
      <c r="B235" s="20"/>
      <c r="C235" s="111" t="s">
        <v>100</v>
      </c>
      <c r="D235" s="114">
        <f t="shared" si="14"/>
        <v>109</v>
      </c>
      <c r="E235" s="114">
        <f t="shared" si="14"/>
        <v>218</v>
      </c>
      <c r="F235" s="115">
        <f t="shared" si="14"/>
        <v>1651109</v>
      </c>
    </row>
    <row r="236" spans="2:8" x14ac:dyDescent="0.25">
      <c r="B236" s="20"/>
      <c r="C236" s="229" t="s">
        <v>5</v>
      </c>
      <c r="D236" s="238">
        <f t="shared" si="14"/>
        <v>160</v>
      </c>
      <c r="E236" s="238">
        <f t="shared" si="14"/>
        <v>342</v>
      </c>
      <c r="F236" s="223">
        <f t="shared" si="14"/>
        <v>63903588</v>
      </c>
    </row>
    <row r="238" spans="2:8" ht="36.75" customHeight="1" x14ac:dyDescent="0.25">
      <c r="B238" s="400" t="s">
        <v>185</v>
      </c>
      <c r="C238" s="400"/>
      <c r="D238" s="400"/>
      <c r="E238" s="400"/>
      <c r="F238" s="400"/>
      <c r="G238" s="400"/>
      <c r="H238" s="400"/>
    </row>
    <row r="239" spans="2:8" x14ac:dyDescent="0.25">
      <c r="B239" s="422" t="s">
        <v>102</v>
      </c>
      <c r="C239" s="413" t="s">
        <v>94</v>
      </c>
      <c r="D239" s="413"/>
      <c r="E239" s="413"/>
      <c r="F239" s="413"/>
      <c r="G239" s="413"/>
      <c r="H239" s="413"/>
    </row>
    <row r="240" spans="2:8" x14ac:dyDescent="0.25">
      <c r="B240" s="423"/>
      <c r="C240" s="408" t="s">
        <v>64</v>
      </c>
      <c r="D240" s="408"/>
      <c r="E240" s="408" t="s">
        <v>95</v>
      </c>
      <c r="F240" s="408"/>
      <c r="G240" s="408" t="s">
        <v>66</v>
      </c>
      <c r="H240" s="408"/>
    </row>
    <row r="241" spans="2:9" ht="25.5" x14ac:dyDescent="0.25">
      <c r="B241" s="424"/>
      <c r="C241" s="133" t="s">
        <v>140</v>
      </c>
      <c r="D241" s="133" t="s">
        <v>0</v>
      </c>
      <c r="E241" s="133" t="s">
        <v>140</v>
      </c>
      <c r="F241" s="133" t="s">
        <v>0</v>
      </c>
      <c r="G241" s="133" t="s">
        <v>140</v>
      </c>
      <c r="H241" s="133" t="s">
        <v>0</v>
      </c>
    </row>
    <row r="242" spans="2:9" x14ac:dyDescent="0.25">
      <c r="B242" s="239" t="s">
        <v>12</v>
      </c>
      <c r="C242" s="22">
        <v>103</v>
      </c>
      <c r="D242" s="109">
        <f>C242/C245</f>
        <v>0.30116959064327486</v>
      </c>
      <c r="E242" s="22">
        <v>0</v>
      </c>
      <c r="F242" s="109"/>
      <c r="G242" s="22">
        <v>0</v>
      </c>
      <c r="H242" s="109"/>
    </row>
    <row r="243" spans="2:9" ht="25.5" x14ac:dyDescent="0.25">
      <c r="B243" s="229" t="s">
        <v>101</v>
      </c>
      <c r="C243" s="22">
        <v>21</v>
      </c>
      <c r="D243" s="109">
        <f>C243/C245</f>
        <v>6.1403508771929821E-2</v>
      </c>
      <c r="E243" s="22">
        <v>0</v>
      </c>
      <c r="F243" s="109"/>
      <c r="G243" s="22">
        <v>0</v>
      </c>
      <c r="H243" s="109"/>
    </row>
    <row r="244" spans="2:9" ht="25.5" x14ac:dyDescent="0.25">
      <c r="B244" s="229" t="s">
        <v>100</v>
      </c>
      <c r="C244" s="22">
        <v>218</v>
      </c>
      <c r="D244" s="109">
        <f>C244/C245</f>
        <v>0.63742690058479534</v>
      </c>
      <c r="E244" s="22">
        <v>0</v>
      </c>
      <c r="F244" s="109"/>
      <c r="G244" s="22">
        <v>0</v>
      </c>
      <c r="H244" s="109"/>
    </row>
    <row r="245" spans="2:9" x14ac:dyDescent="0.25">
      <c r="B245" s="75" t="s">
        <v>92</v>
      </c>
      <c r="C245" s="75">
        <f>C242+C243+C244</f>
        <v>342</v>
      </c>
      <c r="D245" s="107">
        <v>1</v>
      </c>
      <c r="E245" s="75">
        <f>E242+E243+E244</f>
        <v>0</v>
      </c>
      <c r="F245" s="107">
        <v>1</v>
      </c>
      <c r="G245" s="75">
        <f>G242+G243+G244</f>
        <v>0</v>
      </c>
      <c r="H245" s="107">
        <v>1</v>
      </c>
      <c r="I245">
        <f>C245+E245+G245</f>
        <v>342</v>
      </c>
    </row>
    <row r="246" spans="2:9" x14ac:dyDescent="0.25">
      <c r="B246" s="132" t="s">
        <v>38</v>
      </c>
      <c r="C246" s="415">
        <f>C245/I245</f>
        <v>1</v>
      </c>
      <c r="D246" s="416"/>
      <c r="E246" s="415">
        <f>E245/I245</f>
        <v>0</v>
      </c>
      <c r="F246" s="416"/>
      <c r="G246" s="415">
        <f>G245/I245</f>
        <v>0</v>
      </c>
      <c r="H246" s="416"/>
    </row>
    <row r="248" spans="2:9" ht="32.25" customHeight="1" x14ac:dyDescent="0.25">
      <c r="B248" s="414" t="s">
        <v>389</v>
      </c>
      <c r="C248" s="414"/>
      <c r="D248" s="414"/>
      <c r="E248" s="414"/>
      <c r="F248" s="414"/>
    </row>
    <row r="249" spans="2:9" ht="63.75" x14ac:dyDescent="0.25">
      <c r="B249" s="188" t="s">
        <v>288</v>
      </c>
      <c r="C249" s="132" t="s">
        <v>87</v>
      </c>
      <c r="D249" s="134" t="s">
        <v>140</v>
      </c>
      <c r="E249" s="134" t="s">
        <v>186</v>
      </c>
      <c r="F249" s="134" t="s">
        <v>99</v>
      </c>
    </row>
    <row r="250" spans="2:9" x14ac:dyDescent="0.25">
      <c r="B250" s="132" t="s">
        <v>34</v>
      </c>
      <c r="C250" s="22">
        <v>0</v>
      </c>
      <c r="D250" s="22">
        <v>0</v>
      </c>
      <c r="E250" s="51">
        <v>0</v>
      </c>
      <c r="F250" s="29">
        <v>0</v>
      </c>
    </row>
    <row r="251" spans="2:9" x14ac:dyDescent="0.25">
      <c r="B251" s="132" t="s">
        <v>35</v>
      </c>
      <c r="C251" s="22">
        <v>0</v>
      </c>
      <c r="D251" s="22">
        <v>0</v>
      </c>
      <c r="E251" s="51">
        <v>0</v>
      </c>
      <c r="F251" s="29">
        <v>0</v>
      </c>
    </row>
    <row r="252" spans="2:9" x14ac:dyDescent="0.25">
      <c r="B252" s="227" t="s">
        <v>3</v>
      </c>
      <c r="C252" s="225">
        <f>C250+C251</f>
        <v>0</v>
      </c>
      <c r="D252" s="225">
        <f>D250+D251</f>
        <v>0</v>
      </c>
      <c r="E252" s="240">
        <f>E250+E251</f>
        <v>0</v>
      </c>
      <c r="F252" s="225">
        <f>F250+F251</f>
        <v>0</v>
      </c>
    </row>
    <row r="254" spans="2:9" ht="25.5" x14ac:dyDescent="0.35">
      <c r="B254" s="135" t="s">
        <v>187</v>
      </c>
    </row>
    <row r="256" spans="2:9" ht="37.5" customHeight="1" x14ac:dyDescent="0.25">
      <c r="B256" s="400" t="s">
        <v>385</v>
      </c>
      <c r="C256" s="400"/>
      <c r="D256" s="400"/>
    </row>
    <row r="257" spans="2:4" ht="30" x14ac:dyDescent="0.25">
      <c r="B257" s="41"/>
      <c r="C257" s="77" t="s">
        <v>51</v>
      </c>
      <c r="D257" s="78" t="s">
        <v>38</v>
      </c>
    </row>
    <row r="258" spans="2:4" ht="15.75" x14ac:dyDescent="0.25">
      <c r="B258" s="38" t="s">
        <v>34</v>
      </c>
      <c r="C258" s="59">
        <v>1945295</v>
      </c>
      <c r="D258" s="56">
        <f>C258/C260</f>
        <v>0.11524032138465515</v>
      </c>
    </row>
    <row r="259" spans="2:4" ht="15.75" x14ac:dyDescent="0.25">
      <c r="B259" s="38" t="s">
        <v>35</v>
      </c>
      <c r="C259" s="59">
        <v>14935038</v>
      </c>
      <c r="D259" s="56">
        <f>C259/C260</f>
        <v>0.88475967861534488</v>
      </c>
    </row>
    <row r="260" spans="2:4" ht="15.75" x14ac:dyDescent="0.25">
      <c r="B260" s="38" t="s">
        <v>3</v>
      </c>
      <c r="C260" s="59">
        <f>C258+C259</f>
        <v>16880333</v>
      </c>
      <c r="D260" s="55">
        <v>1</v>
      </c>
    </row>
    <row r="266" spans="2:4" ht="34.5" customHeight="1" x14ac:dyDescent="0.25">
      <c r="B266" s="400" t="s">
        <v>386</v>
      </c>
      <c r="C266" s="400"/>
      <c r="D266" s="400"/>
    </row>
    <row r="267" spans="2:4" x14ac:dyDescent="0.25">
      <c r="B267" s="3"/>
      <c r="C267" s="3" t="s">
        <v>78</v>
      </c>
      <c r="D267" s="3" t="s">
        <v>38</v>
      </c>
    </row>
    <row r="268" spans="2:4" x14ac:dyDescent="0.25">
      <c r="B268" s="3" t="s">
        <v>41</v>
      </c>
      <c r="C268" s="59">
        <v>8108901</v>
      </c>
      <c r="D268" s="55">
        <f>C268/C271</f>
        <v>0.4803756537267363</v>
      </c>
    </row>
    <row r="269" spans="2:4" x14ac:dyDescent="0.25">
      <c r="B269" s="3" t="s">
        <v>42</v>
      </c>
      <c r="C269" s="59">
        <v>5247686</v>
      </c>
      <c r="D269" s="55">
        <f>C269/C271</f>
        <v>0.3108757392404522</v>
      </c>
    </row>
    <row r="270" spans="2:4" x14ac:dyDescent="0.25">
      <c r="B270" s="3" t="s">
        <v>50</v>
      </c>
      <c r="C270" s="59">
        <v>3523746</v>
      </c>
      <c r="D270" s="55">
        <f>C270/C271</f>
        <v>0.20874860703281151</v>
      </c>
    </row>
    <row r="271" spans="2:4" x14ac:dyDescent="0.25">
      <c r="B271" s="3" t="s">
        <v>3</v>
      </c>
      <c r="C271" s="59">
        <f>C268+C269+C270</f>
        <v>16880333</v>
      </c>
      <c r="D271" s="55">
        <v>1</v>
      </c>
    </row>
    <row r="275" spans="2:5" ht="33" customHeight="1" x14ac:dyDescent="0.25">
      <c r="B275" s="400" t="s">
        <v>387</v>
      </c>
      <c r="C275" s="400"/>
      <c r="D275" s="400"/>
      <c r="E275" s="400"/>
    </row>
    <row r="276" spans="2:5" ht="51.75" x14ac:dyDescent="0.25">
      <c r="B276" s="51"/>
      <c r="C276" s="50" t="s">
        <v>87</v>
      </c>
      <c r="D276" s="50" t="s">
        <v>140</v>
      </c>
      <c r="E276" s="50" t="s">
        <v>188</v>
      </c>
    </row>
    <row r="277" spans="2:5" x14ac:dyDescent="0.25">
      <c r="B277" s="488" t="s">
        <v>34</v>
      </c>
      <c r="C277" s="488"/>
      <c r="D277" s="488"/>
      <c r="E277" s="488"/>
    </row>
    <row r="278" spans="2:5" x14ac:dyDescent="0.25">
      <c r="B278" s="51" t="s">
        <v>41</v>
      </c>
      <c r="C278" s="51">
        <v>2</v>
      </c>
      <c r="D278" s="51">
        <v>2</v>
      </c>
      <c r="E278" s="51">
        <v>44247</v>
      </c>
    </row>
    <row r="279" spans="2:5" x14ac:dyDescent="0.25">
      <c r="B279" s="51" t="s">
        <v>42</v>
      </c>
      <c r="C279" s="51">
        <v>51</v>
      </c>
      <c r="D279" s="51">
        <v>75</v>
      </c>
      <c r="E279" s="86">
        <v>1004469</v>
      </c>
    </row>
    <row r="280" spans="2:5" x14ac:dyDescent="0.25">
      <c r="B280" s="51" t="s">
        <v>50</v>
      </c>
      <c r="C280" s="51">
        <v>41</v>
      </c>
      <c r="D280" s="51">
        <v>72</v>
      </c>
      <c r="E280" s="86">
        <v>896579</v>
      </c>
    </row>
    <row r="281" spans="2:5" x14ac:dyDescent="0.25">
      <c r="B281" s="241" t="s">
        <v>3</v>
      </c>
      <c r="C281" s="241">
        <f>C278+C279+C280</f>
        <v>94</v>
      </c>
      <c r="D281" s="241">
        <f>D278+D279+D280</f>
        <v>149</v>
      </c>
      <c r="E281" s="242">
        <f>E278+E279+E280</f>
        <v>1945295</v>
      </c>
    </row>
    <row r="282" spans="2:5" x14ac:dyDescent="0.25">
      <c r="B282" s="488" t="s">
        <v>35</v>
      </c>
      <c r="C282" s="488"/>
      <c r="D282" s="488"/>
      <c r="E282" s="488"/>
    </row>
    <row r="283" spans="2:5" x14ac:dyDescent="0.25">
      <c r="B283" s="51" t="s">
        <v>41</v>
      </c>
      <c r="C283" s="51">
        <v>175</v>
      </c>
      <c r="D283" s="51">
        <v>211</v>
      </c>
      <c r="E283" s="86">
        <v>8064654</v>
      </c>
    </row>
    <row r="284" spans="2:5" x14ac:dyDescent="0.25">
      <c r="B284" s="51" t="s">
        <v>42</v>
      </c>
      <c r="C284" s="51">
        <v>274</v>
      </c>
      <c r="D284" s="51">
        <v>414</v>
      </c>
      <c r="E284" s="86">
        <v>4243217</v>
      </c>
    </row>
    <row r="285" spans="2:5" x14ac:dyDescent="0.25">
      <c r="B285" s="51" t="s">
        <v>50</v>
      </c>
      <c r="C285" s="51">
        <v>143</v>
      </c>
      <c r="D285" s="51">
        <v>180</v>
      </c>
      <c r="E285" s="86">
        <v>2627167</v>
      </c>
    </row>
    <row r="286" spans="2:5" x14ac:dyDescent="0.25">
      <c r="B286" s="241" t="s">
        <v>3</v>
      </c>
      <c r="C286" s="241">
        <f>C283+C284+C285</f>
        <v>592</v>
      </c>
      <c r="D286" s="241">
        <f>D283+D284+D285</f>
        <v>805</v>
      </c>
      <c r="E286" s="242">
        <f>E283+E284+E285</f>
        <v>14935038</v>
      </c>
    </row>
    <row r="287" spans="2:5" x14ac:dyDescent="0.25">
      <c r="B287" s="488" t="s">
        <v>3</v>
      </c>
      <c r="C287" s="488"/>
      <c r="D287" s="488"/>
      <c r="E287" s="488"/>
    </row>
    <row r="288" spans="2:5" x14ac:dyDescent="0.25">
      <c r="B288" s="51" t="s">
        <v>41</v>
      </c>
      <c r="C288" s="51">
        <f t="shared" ref="C288:E291" si="15">C278+C283</f>
        <v>177</v>
      </c>
      <c r="D288" s="51">
        <f t="shared" si="15"/>
        <v>213</v>
      </c>
      <c r="E288" s="86">
        <f t="shared" si="15"/>
        <v>8108901</v>
      </c>
    </row>
    <row r="289" spans="2:9" x14ac:dyDescent="0.25">
      <c r="B289" s="51" t="s">
        <v>42</v>
      </c>
      <c r="C289" s="51">
        <f t="shared" si="15"/>
        <v>325</v>
      </c>
      <c r="D289" s="51">
        <f t="shared" si="15"/>
        <v>489</v>
      </c>
      <c r="E289" s="86">
        <f t="shared" si="15"/>
        <v>5247686</v>
      </c>
    </row>
    <row r="290" spans="2:9" x14ac:dyDescent="0.25">
      <c r="B290" s="51" t="s">
        <v>50</v>
      </c>
      <c r="C290" s="51">
        <f t="shared" si="15"/>
        <v>184</v>
      </c>
      <c r="D290" s="51">
        <f t="shared" si="15"/>
        <v>252</v>
      </c>
      <c r="E290" s="86">
        <f t="shared" si="15"/>
        <v>3523746</v>
      </c>
    </row>
    <row r="291" spans="2:9" x14ac:dyDescent="0.25">
      <c r="B291" s="241" t="s">
        <v>5</v>
      </c>
      <c r="C291" s="241">
        <f t="shared" si="15"/>
        <v>686</v>
      </c>
      <c r="D291" s="241">
        <f t="shared" si="15"/>
        <v>954</v>
      </c>
      <c r="E291" s="242">
        <f t="shared" si="15"/>
        <v>16880333</v>
      </c>
    </row>
    <row r="293" spans="2:9" ht="19.5" customHeight="1" x14ac:dyDescent="0.25">
      <c r="B293" s="485" t="s">
        <v>388</v>
      </c>
      <c r="C293" s="485"/>
      <c r="D293" s="485"/>
      <c r="E293" s="485"/>
      <c r="F293" s="485"/>
      <c r="G293" s="485"/>
      <c r="H293" s="485"/>
    </row>
    <row r="294" spans="2:9" x14ac:dyDescent="0.25">
      <c r="B294" s="422"/>
      <c r="C294" s="413" t="s">
        <v>94</v>
      </c>
      <c r="D294" s="413"/>
      <c r="E294" s="413"/>
      <c r="F294" s="413"/>
      <c r="G294" s="413"/>
      <c r="H294" s="413"/>
    </row>
    <row r="295" spans="2:9" x14ac:dyDescent="0.25">
      <c r="B295" s="423"/>
      <c r="C295" s="411" t="s">
        <v>64</v>
      </c>
      <c r="D295" s="411"/>
      <c r="E295" s="411" t="s">
        <v>95</v>
      </c>
      <c r="F295" s="411"/>
      <c r="G295" s="411" t="s">
        <v>66</v>
      </c>
      <c r="H295" s="411"/>
    </row>
    <row r="296" spans="2:9" ht="25.5" x14ac:dyDescent="0.25">
      <c r="B296" s="424"/>
      <c r="C296" s="133" t="s">
        <v>140</v>
      </c>
      <c r="D296" s="133" t="s">
        <v>0</v>
      </c>
      <c r="E296" s="133" t="s">
        <v>140</v>
      </c>
      <c r="F296" s="133" t="s">
        <v>0</v>
      </c>
      <c r="G296" s="133" t="s">
        <v>140</v>
      </c>
      <c r="H296" s="133" t="s">
        <v>0</v>
      </c>
    </row>
    <row r="297" spans="2:9" x14ac:dyDescent="0.25">
      <c r="B297" s="243" t="s">
        <v>41</v>
      </c>
      <c r="C297" s="22">
        <v>213</v>
      </c>
      <c r="D297" s="109">
        <f>C297/C300</f>
        <v>0.22587486744432661</v>
      </c>
      <c r="E297" s="22">
        <v>0</v>
      </c>
      <c r="F297" s="109">
        <f>E297/E300</f>
        <v>0</v>
      </c>
      <c r="G297" s="22">
        <v>0</v>
      </c>
      <c r="H297" s="109"/>
    </row>
    <row r="298" spans="2:9" x14ac:dyDescent="0.25">
      <c r="B298" s="244" t="s">
        <v>42</v>
      </c>
      <c r="C298" s="22">
        <v>481</v>
      </c>
      <c r="D298" s="109">
        <f>C298/C300</f>
        <v>0.51007423117709438</v>
      </c>
      <c r="E298" s="22">
        <v>8</v>
      </c>
      <c r="F298" s="109">
        <f>E298/E300</f>
        <v>0.72727272727272729</v>
      </c>
      <c r="G298" s="22">
        <v>0</v>
      </c>
      <c r="H298" s="109"/>
    </row>
    <row r="299" spans="2:9" x14ac:dyDescent="0.25">
      <c r="B299" s="245" t="s">
        <v>50</v>
      </c>
      <c r="C299" s="22">
        <v>249</v>
      </c>
      <c r="D299" s="109">
        <f>C299/C300</f>
        <v>0.26405090137857901</v>
      </c>
      <c r="E299" s="22">
        <v>3</v>
      </c>
      <c r="F299" s="109">
        <f>E299/E300</f>
        <v>0.27272727272727271</v>
      </c>
      <c r="G299" s="22">
        <v>0</v>
      </c>
      <c r="H299" s="109"/>
    </row>
    <row r="300" spans="2:9" x14ac:dyDescent="0.25">
      <c r="B300" s="75" t="s">
        <v>92</v>
      </c>
      <c r="C300" s="208">
        <f>C297+C298+C299</f>
        <v>943</v>
      </c>
      <c r="D300" s="47">
        <v>1</v>
      </c>
      <c r="E300" s="208">
        <f>E297+E298+E299</f>
        <v>11</v>
      </c>
      <c r="F300" s="47">
        <v>1</v>
      </c>
      <c r="G300" s="208">
        <f>G297+G298+G299</f>
        <v>0</v>
      </c>
      <c r="H300" s="47">
        <v>1</v>
      </c>
      <c r="I300">
        <f>C300+E300+G300</f>
        <v>954</v>
      </c>
    </row>
    <row r="301" spans="2:9" x14ac:dyDescent="0.25">
      <c r="B301" s="132" t="s">
        <v>38</v>
      </c>
      <c r="C301" s="415">
        <f>C300/I300</f>
        <v>0.98846960167714881</v>
      </c>
      <c r="D301" s="416"/>
      <c r="E301" s="415">
        <f>E300/I300</f>
        <v>1.1530398322851153E-2</v>
      </c>
      <c r="F301" s="416"/>
      <c r="G301" s="415">
        <f>G300/I300</f>
        <v>0</v>
      </c>
      <c r="H301" s="416"/>
    </row>
  </sheetData>
  <mergeCells count="82">
    <mergeCell ref="B45:H45"/>
    <mergeCell ref="B2:D2"/>
    <mergeCell ref="B9:D9"/>
    <mergeCell ref="B19:I19"/>
    <mergeCell ref="B20:C22"/>
    <mergeCell ref="D20:I20"/>
    <mergeCell ref="D21:E21"/>
    <mergeCell ref="F21:G21"/>
    <mergeCell ref="H21:I21"/>
    <mergeCell ref="B23:B24"/>
    <mergeCell ref="B25:B26"/>
    <mergeCell ref="B27:B28"/>
    <mergeCell ref="B29:B30"/>
    <mergeCell ref="B17:I17"/>
    <mergeCell ref="B32:D32"/>
    <mergeCell ref="B38:D38"/>
    <mergeCell ref="B62:H62"/>
    <mergeCell ref="C46:C47"/>
    <mergeCell ref="B63:B64"/>
    <mergeCell ref="C63:C64"/>
    <mergeCell ref="D63:D64"/>
    <mergeCell ref="E63:G63"/>
    <mergeCell ref="H63:H64"/>
    <mergeCell ref="B54:H54"/>
    <mergeCell ref="B48:H48"/>
    <mergeCell ref="B46:B47"/>
    <mergeCell ref="D46:D47"/>
    <mergeCell ref="E46:G46"/>
    <mergeCell ref="H46:H47"/>
    <mergeCell ref="F223:F224"/>
    <mergeCell ref="B65:H65"/>
    <mergeCell ref="B71:H71"/>
    <mergeCell ref="B81:G81"/>
    <mergeCell ref="B102:G102"/>
    <mergeCell ref="B79:G79"/>
    <mergeCell ref="B198:D198"/>
    <mergeCell ref="B150:G150"/>
    <mergeCell ref="E151:E152"/>
    <mergeCell ref="B180:G180"/>
    <mergeCell ref="B181:B182"/>
    <mergeCell ref="C181:C182"/>
    <mergeCell ref="D181:D182"/>
    <mergeCell ref="E181:E182"/>
    <mergeCell ref="F181:F182"/>
    <mergeCell ref="G181:G182"/>
    <mergeCell ref="B282:E282"/>
    <mergeCell ref="B287:E287"/>
    <mergeCell ref="B275:E275"/>
    <mergeCell ref="B212:J212"/>
    <mergeCell ref="B238:H238"/>
    <mergeCell ref="B239:B241"/>
    <mergeCell ref="C239:H239"/>
    <mergeCell ref="C240:D240"/>
    <mergeCell ref="E240:F240"/>
    <mergeCell ref="G240:H240"/>
    <mergeCell ref="B213:D213"/>
    <mergeCell ref="B222:F222"/>
    <mergeCell ref="B223:B224"/>
    <mergeCell ref="C223:C224"/>
    <mergeCell ref="D223:D224"/>
    <mergeCell ref="E223:E224"/>
    <mergeCell ref="C301:D301"/>
    <mergeCell ref="E301:F301"/>
    <mergeCell ref="G301:H301"/>
    <mergeCell ref="C246:D246"/>
    <mergeCell ref="E246:F246"/>
    <mergeCell ref="G246:H246"/>
    <mergeCell ref="B248:F248"/>
    <mergeCell ref="B293:H293"/>
    <mergeCell ref="B294:B296"/>
    <mergeCell ref="C294:H294"/>
    <mergeCell ref="C295:D295"/>
    <mergeCell ref="E295:F295"/>
    <mergeCell ref="G295:H295"/>
    <mergeCell ref="B256:D256"/>
    <mergeCell ref="B266:D266"/>
    <mergeCell ref="B277:E277"/>
    <mergeCell ref="B151:B152"/>
    <mergeCell ref="C151:C152"/>
    <mergeCell ref="D151:D152"/>
    <mergeCell ref="F151:F152"/>
    <mergeCell ref="G151:G15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7"/>
  <sheetViews>
    <sheetView workbookViewId="0">
      <selection activeCell="E5" sqref="E5"/>
    </sheetView>
  </sheetViews>
  <sheetFormatPr defaultRowHeight="15.75" x14ac:dyDescent="0.25"/>
  <cols>
    <col min="2" max="2" width="35.7109375" style="35" customWidth="1"/>
    <col min="3" max="3" width="9.85546875" style="35" customWidth="1"/>
    <col min="4" max="4" width="9.85546875" customWidth="1"/>
    <col min="5" max="5" width="9.7109375" customWidth="1"/>
    <col min="9" max="9" width="17.85546875" customWidth="1"/>
    <col min="10" max="10" width="15.140625" customWidth="1"/>
    <col min="12" max="12" width="14.5703125" customWidth="1"/>
  </cols>
  <sheetData>
    <row r="2" spans="2:16" ht="47.25" customHeight="1" x14ac:dyDescent="0.25">
      <c r="B2" s="485" t="s">
        <v>421</v>
      </c>
      <c r="C2" s="485"/>
      <c r="I2" s="421" t="s">
        <v>422</v>
      </c>
      <c r="J2" s="421"/>
      <c r="K2" s="421"/>
      <c r="L2" s="421"/>
      <c r="M2" s="421"/>
      <c r="P2" s="34"/>
    </row>
    <row r="3" spans="2:16" ht="15" customHeight="1" x14ac:dyDescent="0.3">
      <c r="B3" s="36"/>
      <c r="C3" s="36"/>
      <c r="I3" s="40"/>
      <c r="J3" s="40"/>
      <c r="K3" s="40"/>
      <c r="L3" s="40"/>
      <c r="M3" s="40"/>
      <c r="P3" s="34"/>
    </row>
    <row r="4" spans="2:16" ht="72.75" customHeight="1" x14ac:dyDescent="0.25">
      <c r="B4" s="37"/>
      <c r="C4" s="38" t="s">
        <v>31</v>
      </c>
      <c r="D4" s="35"/>
      <c r="E4" s="35"/>
      <c r="I4" s="188" t="s">
        <v>288</v>
      </c>
      <c r="J4" s="6" t="s">
        <v>315</v>
      </c>
      <c r="K4" s="6" t="s">
        <v>0</v>
      </c>
      <c r="L4" s="6" t="s">
        <v>36</v>
      </c>
      <c r="M4" s="6" t="s">
        <v>0</v>
      </c>
    </row>
    <row r="5" spans="2:16" ht="15" customHeight="1" x14ac:dyDescent="0.25">
      <c r="B5" s="38" t="s">
        <v>30</v>
      </c>
      <c r="C5" s="38">
        <v>2375.4699999999998</v>
      </c>
      <c r="I5" s="252" t="s">
        <v>34</v>
      </c>
      <c r="J5" s="7">
        <v>1480096304</v>
      </c>
      <c r="K5" s="2">
        <f>J5/J7</f>
        <v>0.62307480266206439</v>
      </c>
      <c r="L5" s="7">
        <v>46754925</v>
      </c>
      <c r="M5" s="2">
        <f>L5/L7</f>
        <v>0.74254508080127912</v>
      </c>
    </row>
    <row r="6" spans="2:16" ht="15" customHeight="1" x14ac:dyDescent="0.25">
      <c r="B6" s="129" t="s">
        <v>32</v>
      </c>
      <c r="C6" s="129">
        <v>1639.35</v>
      </c>
      <c r="I6" s="254" t="s">
        <v>35</v>
      </c>
      <c r="J6" s="7">
        <v>895374984</v>
      </c>
      <c r="K6" s="2">
        <f>J6/J7</f>
        <v>0.37692519733793556</v>
      </c>
      <c r="L6" s="7">
        <v>16210848</v>
      </c>
      <c r="M6" s="2">
        <f>L6/L7</f>
        <v>0.25745491919872088</v>
      </c>
    </row>
    <row r="7" spans="2:16" ht="15" customHeight="1" x14ac:dyDescent="0.25">
      <c r="B7" s="129" t="s">
        <v>33</v>
      </c>
      <c r="C7" s="129">
        <v>351.82</v>
      </c>
      <c r="I7" s="253" t="s">
        <v>3</v>
      </c>
      <c r="J7" s="7">
        <f>J5+J6</f>
        <v>2375471288</v>
      </c>
      <c r="K7" s="39">
        <v>1</v>
      </c>
      <c r="L7" s="7">
        <f>L5+L6</f>
        <v>62965773</v>
      </c>
      <c r="M7" s="39">
        <v>1</v>
      </c>
    </row>
  </sheetData>
  <mergeCells count="2">
    <mergeCell ref="B2:C2"/>
    <mergeCell ref="I2:M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G181"/>
  <sheetViews>
    <sheetView workbookViewId="0">
      <selection activeCell="J4" sqref="J4"/>
    </sheetView>
  </sheetViews>
  <sheetFormatPr defaultRowHeight="15" x14ac:dyDescent="0.25"/>
  <cols>
    <col min="2" max="2" width="13.28515625" customWidth="1"/>
    <col min="10" max="10" width="10.85546875" customWidth="1"/>
    <col min="11" max="11" width="12.28515625" customWidth="1"/>
    <col min="13" max="13" width="13.28515625" customWidth="1"/>
    <col min="21" max="21" width="10.42578125" customWidth="1"/>
    <col min="22" max="22" width="12" customWidth="1"/>
    <col min="24" max="24" width="13.28515625" customWidth="1"/>
    <col min="26" max="26" width="12.28515625" customWidth="1"/>
    <col min="32" max="32" width="10.42578125" customWidth="1"/>
    <col min="33" max="33" width="11.42578125" customWidth="1"/>
  </cols>
  <sheetData>
    <row r="1" spans="2:33" ht="14.45" x14ac:dyDescent="0.3">
      <c r="B1" s="186"/>
    </row>
    <row r="2" spans="2:33" ht="42.6" customHeight="1" x14ac:dyDescent="0.3">
      <c r="B2" s="506" t="s">
        <v>418</v>
      </c>
      <c r="C2" s="506"/>
      <c r="D2" s="506"/>
      <c r="E2" s="506"/>
      <c r="F2" s="506"/>
      <c r="G2" s="506"/>
      <c r="H2" s="506"/>
      <c r="I2" s="506"/>
      <c r="J2" s="506"/>
      <c r="K2" s="506"/>
      <c r="M2" s="506" t="s">
        <v>419</v>
      </c>
      <c r="N2" s="522"/>
      <c r="O2" s="522"/>
      <c r="P2" s="522"/>
      <c r="Q2" s="522"/>
      <c r="R2" s="522"/>
      <c r="S2" s="522"/>
      <c r="T2" s="522"/>
      <c r="U2" s="522"/>
      <c r="V2" s="522"/>
      <c r="X2" s="506" t="s">
        <v>420</v>
      </c>
      <c r="Y2" s="522"/>
      <c r="Z2" s="522"/>
      <c r="AA2" s="522"/>
      <c r="AB2" s="522"/>
      <c r="AC2" s="522"/>
      <c r="AD2" s="522"/>
      <c r="AE2" s="522"/>
      <c r="AF2" s="522"/>
      <c r="AG2" s="522"/>
    </row>
    <row r="3" spans="2:33" ht="15" customHeight="1" x14ac:dyDescent="0.35">
      <c r="B3" s="185"/>
      <c r="C3" s="151"/>
      <c r="D3" s="151"/>
      <c r="E3" s="151"/>
      <c r="F3" s="151"/>
      <c r="G3" s="151"/>
      <c r="H3" s="151"/>
      <c r="I3" s="151"/>
      <c r="J3" s="151"/>
      <c r="K3" s="151"/>
      <c r="M3" s="186"/>
      <c r="X3" s="186"/>
    </row>
    <row r="4" spans="2:33" ht="15.75" x14ac:dyDescent="0.25">
      <c r="B4" s="510" t="s">
        <v>189</v>
      </c>
      <c r="C4" s="510"/>
      <c r="D4" s="510"/>
      <c r="M4" s="510" t="s">
        <v>189</v>
      </c>
      <c r="N4" s="510"/>
      <c r="O4" s="510"/>
      <c r="X4" s="510" t="s">
        <v>189</v>
      </c>
      <c r="Y4" s="510"/>
      <c r="Z4" s="510"/>
    </row>
    <row r="5" spans="2:33" ht="36.6" customHeight="1" x14ac:dyDescent="0.25">
      <c r="B5" s="507" t="s">
        <v>190</v>
      </c>
      <c r="C5" s="507" t="s">
        <v>191</v>
      </c>
      <c r="D5" s="507" t="s">
        <v>192</v>
      </c>
      <c r="E5" s="507" t="s">
        <v>193</v>
      </c>
      <c r="F5" s="507" t="s">
        <v>122</v>
      </c>
      <c r="G5" s="507" t="s">
        <v>49</v>
      </c>
      <c r="H5" s="507" t="s">
        <v>194</v>
      </c>
      <c r="I5" s="507"/>
      <c r="J5" s="507"/>
      <c r="K5" s="507" t="s">
        <v>123</v>
      </c>
      <c r="M5" s="507" t="s">
        <v>190</v>
      </c>
      <c r="N5" s="507" t="s">
        <v>191</v>
      </c>
      <c r="O5" s="507" t="s">
        <v>192</v>
      </c>
      <c r="P5" s="507" t="s">
        <v>193</v>
      </c>
      <c r="Q5" s="507" t="s">
        <v>208</v>
      </c>
      <c r="R5" s="507" t="s">
        <v>49</v>
      </c>
      <c r="S5" s="507" t="s">
        <v>194</v>
      </c>
      <c r="T5" s="507"/>
      <c r="U5" s="507"/>
      <c r="V5" s="507" t="s">
        <v>123</v>
      </c>
      <c r="X5" s="507" t="s">
        <v>190</v>
      </c>
      <c r="Y5" s="507" t="s">
        <v>191</v>
      </c>
      <c r="Z5" s="507" t="s">
        <v>192</v>
      </c>
      <c r="AA5" s="507" t="s">
        <v>193</v>
      </c>
      <c r="AB5" s="507" t="s">
        <v>208</v>
      </c>
      <c r="AC5" s="507" t="s">
        <v>49</v>
      </c>
      <c r="AD5" s="507" t="s">
        <v>194</v>
      </c>
      <c r="AE5" s="507"/>
      <c r="AF5" s="507"/>
      <c r="AG5" s="507" t="s">
        <v>123</v>
      </c>
    </row>
    <row r="6" spans="2:33" ht="29.25" customHeight="1" x14ac:dyDescent="0.25">
      <c r="B6" s="507"/>
      <c r="C6" s="507"/>
      <c r="D6" s="507"/>
      <c r="E6" s="507"/>
      <c r="F6" s="507"/>
      <c r="G6" s="507"/>
      <c r="H6" s="140" t="s">
        <v>64</v>
      </c>
      <c r="I6" s="140" t="s">
        <v>195</v>
      </c>
      <c r="J6" s="140" t="s">
        <v>196</v>
      </c>
      <c r="K6" s="507"/>
      <c r="M6" s="507"/>
      <c r="N6" s="507"/>
      <c r="O6" s="507"/>
      <c r="P6" s="507"/>
      <c r="Q6" s="507"/>
      <c r="R6" s="507"/>
      <c r="S6" s="140" t="s">
        <v>64</v>
      </c>
      <c r="T6" s="140" t="s">
        <v>195</v>
      </c>
      <c r="U6" s="140" t="s">
        <v>196</v>
      </c>
      <c r="V6" s="507"/>
      <c r="X6" s="507"/>
      <c r="Y6" s="507"/>
      <c r="Z6" s="507"/>
      <c r="AA6" s="507"/>
      <c r="AB6" s="507"/>
      <c r="AC6" s="507"/>
      <c r="AD6" s="140" t="s">
        <v>64</v>
      </c>
      <c r="AE6" s="140" t="s">
        <v>195</v>
      </c>
      <c r="AF6" s="140" t="s">
        <v>196</v>
      </c>
      <c r="AG6" s="507"/>
    </row>
    <row r="7" spans="2:33" ht="14.45" x14ac:dyDescent="0.3">
      <c r="B7" s="141" t="s">
        <v>197</v>
      </c>
      <c r="C7" s="141" t="s">
        <v>198</v>
      </c>
      <c r="D7" s="141">
        <v>1</v>
      </c>
      <c r="E7" s="141">
        <v>2</v>
      </c>
      <c r="F7" s="141">
        <v>3</v>
      </c>
      <c r="G7" s="141">
        <v>4</v>
      </c>
      <c r="H7" s="141">
        <v>5</v>
      </c>
      <c r="I7" s="141">
        <v>6</v>
      </c>
      <c r="J7" s="141">
        <v>7</v>
      </c>
      <c r="K7" s="141">
        <v>8</v>
      </c>
      <c r="M7" s="141" t="s">
        <v>197</v>
      </c>
      <c r="N7" s="141" t="s">
        <v>198</v>
      </c>
      <c r="O7" s="141">
        <v>1</v>
      </c>
      <c r="P7" s="141">
        <v>2</v>
      </c>
      <c r="Q7" s="141">
        <v>3</v>
      </c>
      <c r="R7" s="141">
        <v>4</v>
      </c>
      <c r="S7" s="141">
        <v>5</v>
      </c>
      <c r="T7" s="141">
        <v>6</v>
      </c>
      <c r="U7" s="141">
        <v>7</v>
      </c>
      <c r="V7" s="141">
        <v>8</v>
      </c>
      <c r="X7" s="141" t="s">
        <v>197</v>
      </c>
      <c r="Y7" s="141" t="s">
        <v>198</v>
      </c>
      <c r="Z7" s="141">
        <v>1</v>
      </c>
      <c r="AA7" s="141">
        <v>2</v>
      </c>
      <c r="AB7" s="141">
        <v>3</v>
      </c>
      <c r="AC7" s="141">
        <v>4</v>
      </c>
      <c r="AD7" s="141">
        <v>5</v>
      </c>
      <c r="AE7" s="141">
        <v>6</v>
      </c>
      <c r="AF7" s="141">
        <v>7</v>
      </c>
      <c r="AG7" s="141">
        <v>8</v>
      </c>
    </row>
    <row r="8" spans="2:33" x14ac:dyDescent="0.25">
      <c r="B8" s="508" t="s">
        <v>199</v>
      </c>
      <c r="C8" s="508"/>
      <c r="D8" s="508"/>
      <c r="E8" s="508"/>
      <c r="F8" s="508"/>
      <c r="G8" s="508"/>
      <c r="H8" s="508"/>
      <c r="I8" s="508"/>
      <c r="J8" s="508"/>
      <c r="K8" s="508"/>
      <c r="M8" s="508" t="s">
        <v>199</v>
      </c>
      <c r="N8" s="508"/>
      <c r="O8" s="508"/>
      <c r="P8" s="508"/>
      <c r="Q8" s="508"/>
      <c r="R8" s="508"/>
      <c r="S8" s="508"/>
      <c r="T8" s="508"/>
      <c r="U8" s="508"/>
      <c r="V8" s="508"/>
      <c r="X8" s="508" t="s">
        <v>199</v>
      </c>
      <c r="Y8" s="508"/>
      <c r="Z8" s="508"/>
      <c r="AA8" s="508"/>
      <c r="AB8" s="508"/>
      <c r="AC8" s="508"/>
      <c r="AD8" s="508"/>
      <c r="AE8" s="508"/>
      <c r="AF8" s="508"/>
      <c r="AG8" s="508"/>
    </row>
    <row r="9" spans="2:33" ht="21" customHeight="1" x14ac:dyDescent="0.25">
      <c r="B9" s="142" t="s">
        <v>200</v>
      </c>
      <c r="C9" s="141">
        <v>10</v>
      </c>
      <c r="D9" s="141">
        <v>9</v>
      </c>
      <c r="E9" s="143"/>
      <c r="F9" s="141">
        <v>9</v>
      </c>
      <c r="G9" s="141">
        <v>0</v>
      </c>
      <c r="H9" s="141">
        <v>9</v>
      </c>
      <c r="I9" s="141">
        <v>0</v>
      </c>
      <c r="J9" s="141">
        <v>0</v>
      </c>
      <c r="K9" s="249">
        <v>89440158</v>
      </c>
      <c r="M9" s="142" t="s">
        <v>200</v>
      </c>
      <c r="N9" s="141">
        <v>10</v>
      </c>
      <c r="O9" s="141">
        <v>4</v>
      </c>
      <c r="P9" s="143"/>
      <c r="Q9" s="141">
        <v>5</v>
      </c>
      <c r="R9" s="141">
        <v>0</v>
      </c>
      <c r="S9" s="141">
        <v>5</v>
      </c>
      <c r="T9" s="141">
        <v>0</v>
      </c>
      <c r="U9" s="141">
        <v>0</v>
      </c>
      <c r="V9" s="249">
        <v>28624409</v>
      </c>
      <c r="X9" s="142" t="s">
        <v>200</v>
      </c>
      <c r="Y9" s="141">
        <v>10</v>
      </c>
      <c r="Z9" s="141">
        <v>13</v>
      </c>
      <c r="AA9" s="143"/>
      <c r="AB9" s="141">
        <v>14</v>
      </c>
      <c r="AC9" s="141">
        <v>0</v>
      </c>
      <c r="AD9" s="141">
        <v>14</v>
      </c>
      <c r="AE9" s="141">
        <v>0</v>
      </c>
      <c r="AF9" s="141">
        <v>0</v>
      </c>
      <c r="AG9" s="144">
        <f>K9+V9</f>
        <v>118064567</v>
      </c>
    </row>
    <row r="10" spans="2:33" ht="22.5" x14ac:dyDescent="0.25">
      <c r="B10" s="142" t="s">
        <v>201</v>
      </c>
      <c r="C10" s="141">
        <v>20</v>
      </c>
      <c r="D10" s="141">
        <v>1</v>
      </c>
      <c r="E10" s="143"/>
      <c r="F10" s="141">
        <v>3</v>
      </c>
      <c r="G10" s="141">
        <v>0</v>
      </c>
      <c r="H10" s="141">
        <v>3</v>
      </c>
      <c r="I10" s="141">
        <v>0</v>
      </c>
      <c r="J10" s="141">
        <v>0</v>
      </c>
      <c r="K10" s="249">
        <v>18791680</v>
      </c>
      <c r="M10" s="142" t="s">
        <v>201</v>
      </c>
      <c r="N10" s="141">
        <v>20</v>
      </c>
      <c r="O10" s="141">
        <v>0</v>
      </c>
      <c r="P10" s="143"/>
      <c r="Q10" s="141">
        <v>0</v>
      </c>
      <c r="R10" s="141">
        <v>0</v>
      </c>
      <c r="S10" s="141">
        <v>0</v>
      </c>
      <c r="T10" s="141">
        <v>0</v>
      </c>
      <c r="U10" s="141">
        <v>0</v>
      </c>
      <c r="V10" s="144">
        <v>0</v>
      </c>
      <c r="X10" s="142" t="s">
        <v>201</v>
      </c>
      <c r="Y10" s="141">
        <v>20</v>
      </c>
      <c r="Z10" s="141">
        <v>1</v>
      </c>
      <c r="AA10" s="143"/>
      <c r="AB10" s="141">
        <v>3</v>
      </c>
      <c r="AC10" s="141">
        <v>0</v>
      </c>
      <c r="AD10" s="141">
        <v>3</v>
      </c>
      <c r="AE10" s="141">
        <v>0</v>
      </c>
      <c r="AF10" s="141">
        <v>0</v>
      </c>
      <c r="AG10" s="144">
        <f>K10+V10</f>
        <v>18791680</v>
      </c>
    </row>
    <row r="11" spans="2:33" ht="22.9" customHeight="1" x14ac:dyDescent="0.25">
      <c r="B11" s="142" t="s">
        <v>202</v>
      </c>
      <c r="C11" s="141">
        <v>30</v>
      </c>
      <c r="D11" s="141">
        <v>2</v>
      </c>
      <c r="E11" s="143"/>
      <c r="F11" s="141">
        <v>2</v>
      </c>
      <c r="G11" s="141">
        <v>0</v>
      </c>
      <c r="H11" s="141">
        <v>2</v>
      </c>
      <c r="I11" s="141">
        <v>0</v>
      </c>
      <c r="J11" s="141">
        <v>0</v>
      </c>
      <c r="K11" s="249">
        <v>12347033</v>
      </c>
      <c r="M11" s="142" t="s">
        <v>202</v>
      </c>
      <c r="N11" s="141">
        <v>30</v>
      </c>
      <c r="O11" s="141">
        <v>0</v>
      </c>
      <c r="P11" s="143"/>
      <c r="Q11" s="141">
        <v>0</v>
      </c>
      <c r="R11" s="141">
        <v>0</v>
      </c>
      <c r="S11" s="141">
        <v>0</v>
      </c>
      <c r="T11" s="141">
        <v>0</v>
      </c>
      <c r="U11" s="141">
        <v>0</v>
      </c>
      <c r="V11" s="144">
        <v>0</v>
      </c>
      <c r="X11" s="142" t="s">
        <v>202</v>
      </c>
      <c r="Y11" s="141">
        <v>30</v>
      </c>
      <c r="Z11" s="141">
        <v>2</v>
      </c>
      <c r="AA11" s="143"/>
      <c r="AB11" s="141">
        <v>2</v>
      </c>
      <c r="AC11" s="141">
        <v>0</v>
      </c>
      <c r="AD11" s="141">
        <v>2</v>
      </c>
      <c r="AE11" s="141">
        <v>0</v>
      </c>
      <c r="AF11" s="141">
        <v>0</v>
      </c>
      <c r="AG11" s="144">
        <f>K11+V11</f>
        <v>12347033</v>
      </c>
    </row>
    <row r="12" spans="2:33" ht="22.15" customHeight="1" x14ac:dyDescent="0.25">
      <c r="B12" s="142" t="s">
        <v>203</v>
      </c>
      <c r="C12" s="141">
        <v>40</v>
      </c>
      <c r="D12" s="141">
        <v>0</v>
      </c>
      <c r="E12" s="143"/>
      <c r="F12" s="141">
        <v>0</v>
      </c>
      <c r="G12" s="141">
        <v>0</v>
      </c>
      <c r="H12" s="141">
        <v>0</v>
      </c>
      <c r="I12" s="141">
        <v>0</v>
      </c>
      <c r="J12" s="141">
        <v>0</v>
      </c>
      <c r="K12" s="141">
        <v>0</v>
      </c>
      <c r="M12" s="142" t="s">
        <v>203</v>
      </c>
      <c r="N12" s="141">
        <v>40</v>
      </c>
      <c r="O12" s="141">
        <v>0</v>
      </c>
      <c r="P12" s="143"/>
      <c r="Q12" s="141">
        <v>0</v>
      </c>
      <c r="R12" s="141">
        <v>0</v>
      </c>
      <c r="S12" s="141">
        <v>0</v>
      </c>
      <c r="T12" s="141">
        <v>0</v>
      </c>
      <c r="U12" s="141">
        <v>0</v>
      </c>
      <c r="V12" s="141">
        <v>0</v>
      </c>
      <c r="X12" s="142" t="s">
        <v>203</v>
      </c>
      <c r="Y12" s="141">
        <v>40</v>
      </c>
      <c r="Z12" s="141">
        <v>0</v>
      </c>
      <c r="AA12" s="143"/>
      <c r="AB12" s="141">
        <v>0</v>
      </c>
      <c r="AC12" s="141">
        <v>0</v>
      </c>
      <c r="AD12" s="141">
        <v>0</v>
      </c>
      <c r="AE12" s="141">
        <v>0</v>
      </c>
      <c r="AF12" s="141">
        <v>0</v>
      </c>
      <c r="AG12" s="141">
        <v>0</v>
      </c>
    </row>
    <row r="13" spans="2:33" x14ac:dyDescent="0.25">
      <c r="B13" s="509" t="s">
        <v>92</v>
      </c>
      <c r="C13" s="509"/>
      <c r="D13" s="145">
        <f>D9+D10+D11+D12</f>
        <v>12</v>
      </c>
      <c r="E13" s="146"/>
      <c r="F13" s="145">
        <f>F9+F10+F11+F12</f>
        <v>14</v>
      </c>
      <c r="G13" s="145">
        <v>0</v>
      </c>
      <c r="H13" s="145">
        <f>H9+H10+H11+H12</f>
        <v>14</v>
      </c>
      <c r="I13" s="145">
        <v>0</v>
      </c>
      <c r="J13" s="145">
        <v>0</v>
      </c>
      <c r="K13" s="147">
        <f>K9+K10+K11+K12</f>
        <v>120578871</v>
      </c>
      <c r="M13" s="509" t="s">
        <v>92</v>
      </c>
      <c r="N13" s="509"/>
      <c r="O13" s="145">
        <f>O9+O10+O11+O12</f>
        <v>4</v>
      </c>
      <c r="P13" s="146"/>
      <c r="Q13" s="145">
        <f>Q9+Q10+Q11+Q12</f>
        <v>5</v>
      </c>
      <c r="R13" s="145">
        <f>R9+R10+R11+R12</f>
        <v>0</v>
      </c>
      <c r="S13" s="145">
        <f>S9+S10+S11+S12</f>
        <v>5</v>
      </c>
      <c r="T13" s="145">
        <v>0</v>
      </c>
      <c r="U13" s="145">
        <v>0</v>
      </c>
      <c r="V13" s="147">
        <f>V9+V10+V11+V12</f>
        <v>28624409</v>
      </c>
      <c r="X13" s="509" t="s">
        <v>92</v>
      </c>
      <c r="Y13" s="509"/>
      <c r="Z13" s="145">
        <f>Z9+Z10+Z11+Z12</f>
        <v>16</v>
      </c>
      <c r="AA13" s="146"/>
      <c r="AB13" s="145">
        <f>AB9+AB10+AB11+AB12</f>
        <v>19</v>
      </c>
      <c r="AC13" s="145">
        <f>AC9+AC10+AC11+AC12</f>
        <v>0</v>
      </c>
      <c r="AD13" s="145">
        <f>AD9+AD10+AD11+AD12</f>
        <v>19</v>
      </c>
      <c r="AE13" s="145">
        <v>0</v>
      </c>
      <c r="AF13" s="145">
        <v>0</v>
      </c>
      <c r="AG13" s="147">
        <f>AG9+AG10+AG11+AG12</f>
        <v>149203280</v>
      </c>
    </row>
    <row r="14" spans="2:33" x14ac:dyDescent="0.25">
      <c r="B14" s="508" t="s">
        <v>204</v>
      </c>
      <c r="C14" s="508"/>
      <c r="D14" s="508"/>
      <c r="E14" s="508"/>
      <c r="F14" s="508"/>
      <c r="G14" s="508"/>
      <c r="H14" s="508"/>
      <c r="I14" s="508"/>
      <c r="J14" s="508"/>
      <c r="K14" s="508"/>
      <c r="M14" s="508" t="s">
        <v>204</v>
      </c>
      <c r="N14" s="508"/>
      <c r="O14" s="508"/>
      <c r="P14" s="508"/>
      <c r="Q14" s="508"/>
      <c r="R14" s="508"/>
      <c r="S14" s="508"/>
      <c r="T14" s="508"/>
      <c r="U14" s="508"/>
      <c r="V14" s="508"/>
      <c r="X14" s="508" t="s">
        <v>204</v>
      </c>
      <c r="Y14" s="508"/>
      <c r="Z14" s="508"/>
      <c r="AA14" s="508"/>
      <c r="AB14" s="508"/>
      <c r="AC14" s="508"/>
      <c r="AD14" s="508"/>
      <c r="AE14" s="508"/>
      <c r="AF14" s="508"/>
      <c r="AG14" s="508"/>
    </row>
    <row r="15" spans="2:33" ht="22.9" customHeight="1" x14ac:dyDescent="0.25">
      <c r="B15" s="142" t="s">
        <v>200</v>
      </c>
      <c r="C15" s="141">
        <v>50</v>
      </c>
      <c r="D15" s="141">
        <v>191</v>
      </c>
      <c r="E15" s="143"/>
      <c r="F15" s="141">
        <v>412</v>
      </c>
      <c r="G15" s="141">
        <v>22</v>
      </c>
      <c r="H15" s="141">
        <v>430</v>
      </c>
      <c r="I15" s="141">
        <v>4</v>
      </c>
      <c r="J15" s="141">
        <v>0</v>
      </c>
      <c r="K15" s="249">
        <v>138095706</v>
      </c>
      <c r="M15" s="142" t="s">
        <v>200</v>
      </c>
      <c r="N15" s="141">
        <v>50</v>
      </c>
      <c r="O15" s="141">
        <v>184</v>
      </c>
      <c r="P15" s="143"/>
      <c r="Q15" s="141">
        <v>288</v>
      </c>
      <c r="R15" s="141">
        <v>4</v>
      </c>
      <c r="S15" s="141">
        <v>291</v>
      </c>
      <c r="T15" s="141">
        <v>1</v>
      </c>
      <c r="U15" s="141">
        <v>0</v>
      </c>
      <c r="V15" s="249">
        <v>95996912</v>
      </c>
      <c r="X15" s="142" t="s">
        <v>200</v>
      </c>
      <c r="Y15" s="141">
        <v>50</v>
      </c>
      <c r="Z15" s="141">
        <v>375</v>
      </c>
      <c r="AA15" s="143"/>
      <c r="AB15" s="141">
        <v>700</v>
      </c>
      <c r="AC15" s="141">
        <v>26</v>
      </c>
      <c r="AD15" s="141">
        <v>721</v>
      </c>
      <c r="AE15" s="141">
        <v>5</v>
      </c>
      <c r="AF15" s="141">
        <v>0</v>
      </c>
      <c r="AG15" s="144">
        <f>K15+V15</f>
        <v>234092618</v>
      </c>
    </row>
    <row r="16" spans="2:33" ht="22.5" x14ac:dyDescent="0.25">
      <c r="B16" s="142" t="s">
        <v>201</v>
      </c>
      <c r="C16" s="141">
        <v>60</v>
      </c>
      <c r="D16" s="141">
        <v>0</v>
      </c>
      <c r="E16" s="143"/>
      <c r="F16" s="141">
        <v>0</v>
      </c>
      <c r="G16" s="141">
        <v>0</v>
      </c>
      <c r="H16" s="141">
        <v>0</v>
      </c>
      <c r="I16" s="141">
        <v>0</v>
      </c>
      <c r="J16" s="141">
        <v>0</v>
      </c>
      <c r="K16" s="144">
        <v>0</v>
      </c>
      <c r="M16" s="142" t="s">
        <v>201</v>
      </c>
      <c r="N16" s="141">
        <v>60</v>
      </c>
      <c r="O16" s="141">
        <v>0</v>
      </c>
      <c r="P16" s="143"/>
      <c r="Q16" s="141">
        <v>0</v>
      </c>
      <c r="R16" s="141">
        <v>0</v>
      </c>
      <c r="S16" s="141">
        <v>0</v>
      </c>
      <c r="T16" s="141">
        <v>0</v>
      </c>
      <c r="U16" s="141">
        <v>0</v>
      </c>
      <c r="V16" s="144">
        <v>0</v>
      </c>
      <c r="X16" s="142" t="s">
        <v>201</v>
      </c>
      <c r="Y16" s="141">
        <v>60</v>
      </c>
      <c r="Z16" s="141">
        <v>0</v>
      </c>
      <c r="AA16" s="143"/>
      <c r="AB16" s="141">
        <v>0</v>
      </c>
      <c r="AC16" s="141">
        <v>0</v>
      </c>
      <c r="AD16" s="141">
        <v>0</v>
      </c>
      <c r="AE16" s="141">
        <v>0</v>
      </c>
      <c r="AF16" s="141">
        <v>0</v>
      </c>
      <c r="AG16" s="144">
        <v>0</v>
      </c>
    </row>
    <row r="17" spans="2:33" ht="21" customHeight="1" x14ac:dyDescent="0.25">
      <c r="B17" s="142" t="s">
        <v>202</v>
      </c>
      <c r="C17" s="141">
        <v>70</v>
      </c>
      <c r="D17" s="141">
        <v>12</v>
      </c>
      <c r="E17" s="143"/>
      <c r="F17" s="141">
        <v>12</v>
      </c>
      <c r="G17" s="141">
        <v>0</v>
      </c>
      <c r="H17" s="141">
        <v>12</v>
      </c>
      <c r="I17" s="141">
        <v>0</v>
      </c>
      <c r="J17" s="141">
        <v>0</v>
      </c>
      <c r="K17" s="249">
        <v>8242846</v>
      </c>
      <c r="M17" s="142" t="s">
        <v>202</v>
      </c>
      <c r="N17" s="141">
        <v>70</v>
      </c>
      <c r="O17" s="141">
        <v>9</v>
      </c>
      <c r="P17" s="143"/>
      <c r="Q17" s="141">
        <v>9</v>
      </c>
      <c r="R17" s="141">
        <v>0</v>
      </c>
      <c r="S17" s="141">
        <v>9</v>
      </c>
      <c r="T17" s="141">
        <v>0</v>
      </c>
      <c r="U17" s="141">
        <v>0</v>
      </c>
      <c r="V17" s="249">
        <v>2301602</v>
      </c>
      <c r="X17" s="142" t="s">
        <v>202</v>
      </c>
      <c r="Y17" s="141">
        <v>70</v>
      </c>
      <c r="Z17" s="141">
        <v>21</v>
      </c>
      <c r="AA17" s="143"/>
      <c r="AB17" s="141">
        <v>21</v>
      </c>
      <c r="AC17" s="141">
        <v>0</v>
      </c>
      <c r="AD17" s="141">
        <v>21</v>
      </c>
      <c r="AE17" s="141">
        <v>0</v>
      </c>
      <c r="AF17" s="141">
        <v>0</v>
      </c>
      <c r="AG17" s="144">
        <f>K17+V17</f>
        <v>10544448</v>
      </c>
    </row>
    <row r="18" spans="2:33" ht="23.45" customHeight="1" x14ac:dyDescent="0.25">
      <c r="B18" s="142" t="s">
        <v>203</v>
      </c>
      <c r="C18" s="141">
        <v>80</v>
      </c>
      <c r="D18" s="141">
        <v>0</v>
      </c>
      <c r="E18" s="143"/>
      <c r="F18" s="141">
        <v>0</v>
      </c>
      <c r="G18" s="141">
        <v>0</v>
      </c>
      <c r="H18" s="141">
        <v>0</v>
      </c>
      <c r="I18" s="141">
        <v>0</v>
      </c>
      <c r="J18" s="141">
        <v>0</v>
      </c>
      <c r="K18" s="141">
        <v>0</v>
      </c>
      <c r="M18" s="142" t="s">
        <v>203</v>
      </c>
      <c r="N18" s="141">
        <v>80</v>
      </c>
      <c r="O18" s="141">
        <v>0</v>
      </c>
      <c r="P18" s="143"/>
      <c r="Q18" s="141">
        <v>0</v>
      </c>
      <c r="R18" s="141">
        <v>0</v>
      </c>
      <c r="S18" s="141">
        <v>0</v>
      </c>
      <c r="T18" s="141">
        <v>0</v>
      </c>
      <c r="U18" s="141">
        <v>0</v>
      </c>
      <c r="V18" s="141">
        <v>0</v>
      </c>
      <c r="X18" s="142" t="s">
        <v>203</v>
      </c>
      <c r="Y18" s="141">
        <v>80</v>
      </c>
      <c r="Z18" s="141">
        <v>0</v>
      </c>
      <c r="AA18" s="143"/>
      <c r="AB18" s="141">
        <v>0</v>
      </c>
      <c r="AC18" s="141">
        <v>0</v>
      </c>
      <c r="AD18" s="141">
        <v>0</v>
      </c>
      <c r="AE18" s="141">
        <v>0</v>
      </c>
      <c r="AF18" s="141">
        <v>0</v>
      </c>
      <c r="AG18" s="141">
        <v>0</v>
      </c>
    </row>
    <row r="19" spans="2:33" x14ac:dyDescent="0.25">
      <c r="B19" s="509" t="s">
        <v>92</v>
      </c>
      <c r="C19" s="509"/>
      <c r="D19" s="145">
        <f>D15+D16+D17+D18</f>
        <v>203</v>
      </c>
      <c r="E19" s="146"/>
      <c r="F19" s="145">
        <f>F15+F16+F17+F18</f>
        <v>424</v>
      </c>
      <c r="G19" s="145">
        <f>G15+G16+G17+G18</f>
        <v>22</v>
      </c>
      <c r="H19" s="145">
        <f>H15+H16+H17+H18</f>
        <v>442</v>
      </c>
      <c r="I19" s="145">
        <f>I15+I16+I17+I18</f>
        <v>4</v>
      </c>
      <c r="J19" s="145">
        <v>0</v>
      </c>
      <c r="K19" s="147">
        <f>K15+K16+K17+K18</f>
        <v>146338552</v>
      </c>
      <c r="M19" s="509" t="s">
        <v>92</v>
      </c>
      <c r="N19" s="509"/>
      <c r="O19" s="145">
        <f>O15+O16+O17+O18</f>
        <v>193</v>
      </c>
      <c r="P19" s="146"/>
      <c r="Q19" s="145">
        <f>Q15+Q16+Q17+Q18</f>
        <v>297</v>
      </c>
      <c r="R19" s="145">
        <f>R15+R16+R17+R18</f>
        <v>4</v>
      </c>
      <c r="S19" s="145">
        <f>S15+S16+S17+S18</f>
        <v>300</v>
      </c>
      <c r="T19" s="145">
        <f>T15+T16+T17+T18</f>
        <v>1</v>
      </c>
      <c r="U19" s="145">
        <v>0</v>
      </c>
      <c r="V19" s="147">
        <f>V15+V16+V17+V18</f>
        <v>98298514</v>
      </c>
      <c r="X19" s="509" t="s">
        <v>92</v>
      </c>
      <c r="Y19" s="509"/>
      <c r="Z19" s="145">
        <f>Z15+Z16+Z17+Z18</f>
        <v>396</v>
      </c>
      <c r="AA19" s="146"/>
      <c r="AB19" s="145">
        <f>AB15+AB16+AB17+AB18</f>
        <v>721</v>
      </c>
      <c r="AC19" s="145">
        <f>AC15+AC16+AC17+AC18</f>
        <v>26</v>
      </c>
      <c r="AD19" s="145">
        <f>AD15+AD16+AD17+AD18</f>
        <v>742</v>
      </c>
      <c r="AE19" s="145">
        <f>AE15+AE16+AE17+AE18</f>
        <v>5</v>
      </c>
      <c r="AF19" s="145">
        <v>0</v>
      </c>
      <c r="AG19" s="147">
        <f>AG15+AG16+AG17+AG18</f>
        <v>244637066</v>
      </c>
    </row>
    <row r="20" spans="2:33" ht="15" customHeight="1" x14ac:dyDescent="0.25">
      <c r="B20" s="508" t="s">
        <v>205</v>
      </c>
      <c r="C20" s="508"/>
      <c r="D20" s="508"/>
      <c r="E20" s="508"/>
      <c r="F20" s="508"/>
      <c r="G20" s="508"/>
      <c r="H20" s="508"/>
      <c r="I20" s="508"/>
      <c r="J20" s="508"/>
      <c r="K20" s="508"/>
      <c r="M20" s="508" t="s">
        <v>205</v>
      </c>
      <c r="N20" s="508"/>
      <c r="O20" s="508"/>
      <c r="P20" s="508"/>
      <c r="Q20" s="508"/>
      <c r="R20" s="508"/>
      <c r="S20" s="508"/>
      <c r="T20" s="508"/>
      <c r="U20" s="508"/>
      <c r="V20" s="508"/>
      <c r="X20" s="508" t="s">
        <v>205</v>
      </c>
      <c r="Y20" s="508"/>
      <c r="Z20" s="508"/>
      <c r="AA20" s="508"/>
      <c r="AB20" s="508"/>
      <c r="AC20" s="508"/>
      <c r="AD20" s="508"/>
      <c r="AE20" s="508"/>
      <c r="AF20" s="508"/>
      <c r="AG20" s="508"/>
    </row>
    <row r="21" spans="2:33" ht="56.25" customHeight="1" x14ac:dyDescent="0.25">
      <c r="B21" s="142" t="s">
        <v>206</v>
      </c>
      <c r="C21" s="141">
        <v>90</v>
      </c>
      <c r="D21" s="143"/>
      <c r="E21" s="141">
        <v>576</v>
      </c>
      <c r="F21" s="141">
        <v>689</v>
      </c>
      <c r="G21" s="141">
        <v>14</v>
      </c>
      <c r="H21" s="141">
        <v>700</v>
      </c>
      <c r="I21" s="141">
        <v>3</v>
      </c>
      <c r="J21" s="141">
        <v>0</v>
      </c>
      <c r="K21" s="249">
        <v>28107923</v>
      </c>
      <c r="M21" s="142" t="s">
        <v>206</v>
      </c>
      <c r="N21" s="141">
        <v>90</v>
      </c>
      <c r="O21" s="143"/>
      <c r="P21" s="141">
        <v>1140</v>
      </c>
      <c r="Q21" s="141">
        <v>1296</v>
      </c>
      <c r="R21" s="141">
        <v>21</v>
      </c>
      <c r="S21" s="141">
        <v>1317</v>
      </c>
      <c r="T21" s="141">
        <v>0</v>
      </c>
      <c r="U21" s="141">
        <v>0</v>
      </c>
      <c r="V21" s="144">
        <v>53099550</v>
      </c>
      <c r="X21" s="142" t="s">
        <v>206</v>
      </c>
      <c r="Y21" s="141">
        <v>90</v>
      </c>
      <c r="Z21" s="143"/>
      <c r="AA21" s="141">
        <v>1716</v>
      </c>
      <c r="AB21" s="141">
        <v>1985</v>
      </c>
      <c r="AC21" s="141">
        <v>35</v>
      </c>
      <c r="AD21" s="141">
        <v>2017</v>
      </c>
      <c r="AE21" s="141">
        <v>3</v>
      </c>
      <c r="AF21" s="141">
        <v>0</v>
      </c>
      <c r="AG21" s="144">
        <f>K21+V21</f>
        <v>81207473</v>
      </c>
    </row>
    <row r="22" spans="2:33" x14ac:dyDescent="0.25">
      <c r="B22" s="509" t="s">
        <v>92</v>
      </c>
      <c r="C22" s="509"/>
      <c r="D22" s="143"/>
      <c r="E22" s="145">
        <f t="shared" ref="E22:K22" si="0">E21</f>
        <v>576</v>
      </c>
      <c r="F22" s="145">
        <f t="shared" si="0"/>
        <v>689</v>
      </c>
      <c r="G22" s="145">
        <f t="shared" si="0"/>
        <v>14</v>
      </c>
      <c r="H22" s="145">
        <f t="shared" si="0"/>
        <v>700</v>
      </c>
      <c r="I22" s="145">
        <f t="shared" si="0"/>
        <v>3</v>
      </c>
      <c r="J22" s="145">
        <f t="shared" si="0"/>
        <v>0</v>
      </c>
      <c r="K22" s="147">
        <f t="shared" si="0"/>
        <v>28107923</v>
      </c>
      <c r="M22" s="509" t="s">
        <v>92</v>
      </c>
      <c r="N22" s="509"/>
      <c r="O22" s="143"/>
      <c r="P22" s="145">
        <f>P21</f>
        <v>1140</v>
      </c>
      <c r="Q22" s="145">
        <f>Q21</f>
        <v>1296</v>
      </c>
      <c r="R22" s="145">
        <f>R21</f>
        <v>21</v>
      </c>
      <c r="S22" s="145">
        <f>S21</f>
        <v>1317</v>
      </c>
      <c r="T22" s="145">
        <f>T21</f>
        <v>0</v>
      </c>
      <c r="U22" s="145">
        <v>0</v>
      </c>
      <c r="V22" s="147">
        <f>V21</f>
        <v>53099550</v>
      </c>
      <c r="X22" s="509" t="s">
        <v>92</v>
      </c>
      <c r="Y22" s="509"/>
      <c r="Z22" s="143"/>
      <c r="AA22" s="145">
        <f t="shared" ref="AA22:AG22" si="1">AA21</f>
        <v>1716</v>
      </c>
      <c r="AB22" s="145">
        <f t="shared" si="1"/>
        <v>1985</v>
      </c>
      <c r="AC22" s="145">
        <f t="shared" si="1"/>
        <v>35</v>
      </c>
      <c r="AD22" s="145">
        <f t="shared" si="1"/>
        <v>2017</v>
      </c>
      <c r="AE22" s="145">
        <f t="shared" si="1"/>
        <v>3</v>
      </c>
      <c r="AF22" s="145">
        <f t="shared" si="1"/>
        <v>0</v>
      </c>
      <c r="AG22" s="147">
        <f t="shared" si="1"/>
        <v>81207473</v>
      </c>
    </row>
    <row r="23" spans="2:33" ht="15.75" x14ac:dyDescent="0.25">
      <c r="B23" s="511" t="s">
        <v>207</v>
      </c>
      <c r="C23" s="511"/>
      <c r="D23" s="511"/>
      <c r="M23" s="511" t="s">
        <v>207</v>
      </c>
      <c r="N23" s="511"/>
      <c r="O23" s="511"/>
      <c r="X23" s="529" t="s">
        <v>207</v>
      </c>
      <c r="Y23" s="529"/>
      <c r="Z23" s="529"/>
    </row>
    <row r="24" spans="2:33" ht="36.6" customHeight="1" x14ac:dyDescent="0.25">
      <c r="B24" s="507" t="s">
        <v>190</v>
      </c>
      <c r="C24" s="507" t="s">
        <v>191</v>
      </c>
      <c r="D24" s="507" t="s">
        <v>192</v>
      </c>
      <c r="E24" s="507" t="s">
        <v>193</v>
      </c>
      <c r="F24" s="507" t="s">
        <v>208</v>
      </c>
      <c r="G24" s="507" t="s">
        <v>49</v>
      </c>
      <c r="H24" s="507" t="s">
        <v>194</v>
      </c>
      <c r="I24" s="507"/>
      <c r="J24" s="507"/>
      <c r="K24" s="507" t="s">
        <v>123</v>
      </c>
      <c r="M24" s="507" t="s">
        <v>190</v>
      </c>
      <c r="N24" s="507" t="s">
        <v>191</v>
      </c>
      <c r="O24" s="507" t="s">
        <v>192</v>
      </c>
      <c r="P24" s="507" t="s">
        <v>193</v>
      </c>
      <c r="Q24" s="507" t="s">
        <v>122</v>
      </c>
      <c r="R24" s="507" t="s">
        <v>49</v>
      </c>
      <c r="S24" s="507" t="s">
        <v>194</v>
      </c>
      <c r="T24" s="507"/>
      <c r="U24" s="507"/>
      <c r="V24" s="507" t="s">
        <v>123</v>
      </c>
      <c r="X24" s="507" t="s">
        <v>190</v>
      </c>
      <c r="Y24" s="507" t="s">
        <v>191</v>
      </c>
      <c r="Z24" s="507" t="s">
        <v>192</v>
      </c>
      <c r="AA24" s="507" t="s">
        <v>193</v>
      </c>
      <c r="AB24" s="507" t="s">
        <v>122</v>
      </c>
      <c r="AC24" s="507" t="s">
        <v>49</v>
      </c>
      <c r="AD24" s="507" t="s">
        <v>194</v>
      </c>
      <c r="AE24" s="507"/>
      <c r="AF24" s="507"/>
      <c r="AG24" s="507" t="s">
        <v>123</v>
      </c>
    </row>
    <row r="25" spans="2:33" ht="27" customHeight="1" x14ac:dyDescent="0.25">
      <c r="B25" s="507"/>
      <c r="C25" s="507"/>
      <c r="D25" s="507"/>
      <c r="E25" s="507"/>
      <c r="F25" s="507"/>
      <c r="G25" s="507"/>
      <c r="H25" s="140" t="s">
        <v>64</v>
      </c>
      <c r="I25" s="140" t="s">
        <v>195</v>
      </c>
      <c r="J25" s="140" t="s">
        <v>196</v>
      </c>
      <c r="K25" s="507"/>
      <c r="M25" s="507"/>
      <c r="N25" s="507"/>
      <c r="O25" s="507"/>
      <c r="P25" s="507"/>
      <c r="Q25" s="507"/>
      <c r="R25" s="507"/>
      <c r="S25" s="140" t="s">
        <v>64</v>
      </c>
      <c r="T25" s="140" t="s">
        <v>195</v>
      </c>
      <c r="U25" s="140" t="s">
        <v>196</v>
      </c>
      <c r="V25" s="507"/>
      <c r="X25" s="507"/>
      <c r="Y25" s="507"/>
      <c r="Z25" s="507"/>
      <c r="AA25" s="507"/>
      <c r="AB25" s="507"/>
      <c r="AC25" s="507"/>
      <c r="AD25" s="140" t="s">
        <v>64</v>
      </c>
      <c r="AE25" s="140" t="s">
        <v>195</v>
      </c>
      <c r="AF25" s="140" t="s">
        <v>196</v>
      </c>
      <c r="AG25" s="507"/>
    </row>
    <row r="26" spans="2:33" x14ac:dyDescent="0.25">
      <c r="B26" s="141" t="s">
        <v>197</v>
      </c>
      <c r="C26" s="141" t="s">
        <v>198</v>
      </c>
      <c r="D26" s="141">
        <v>1</v>
      </c>
      <c r="E26" s="141">
        <v>2</v>
      </c>
      <c r="F26" s="141">
        <v>3</v>
      </c>
      <c r="G26" s="141">
        <v>4</v>
      </c>
      <c r="H26" s="141">
        <v>5</v>
      </c>
      <c r="I26" s="141">
        <v>6</v>
      </c>
      <c r="J26" s="141">
        <v>7</v>
      </c>
      <c r="K26" s="141">
        <v>8</v>
      </c>
      <c r="M26" s="141" t="s">
        <v>197</v>
      </c>
      <c r="N26" s="141" t="s">
        <v>198</v>
      </c>
      <c r="O26" s="141">
        <v>1</v>
      </c>
      <c r="P26" s="141">
        <v>2</v>
      </c>
      <c r="Q26" s="141">
        <v>3</v>
      </c>
      <c r="R26" s="141">
        <v>4</v>
      </c>
      <c r="S26" s="141">
        <v>5</v>
      </c>
      <c r="T26" s="141">
        <v>6</v>
      </c>
      <c r="U26" s="141">
        <v>7</v>
      </c>
      <c r="V26" s="141">
        <v>8</v>
      </c>
      <c r="X26" s="141" t="s">
        <v>197</v>
      </c>
      <c r="Y26" s="141" t="s">
        <v>198</v>
      </c>
      <c r="Z26" s="141">
        <v>1</v>
      </c>
      <c r="AA26" s="141">
        <v>2</v>
      </c>
      <c r="AB26" s="141">
        <v>3</v>
      </c>
      <c r="AC26" s="141">
        <v>4</v>
      </c>
      <c r="AD26" s="141">
        <v>5</v>
      </c>
      <c r="AE26" s="141">
        <v>6</v>
      </c>
      <c r="AF26" s="141">
        <v>7</v>
      </c>
      <c r="AG26" s="141">
        <v>8</v>
      </c>
    </row>
    <row r="27" spans="2:33" x14ac:dyDescent="0.25">
      <c r="B27" s="508" t="s">
        <v>199</v>
      </c>
      <c r="C27" s="508"/>
      <c r="D27" s="508"/>
      <c r="E27" s="508"/>
      <c r="F27" s="508"/>
      <c r="G27" s="508"/>
      <c r="H27" s="508"/>
      <c r="I27" s="508"/>
      <c r="J27" s="508"/>
      <c r="K27" s="508"/>
      <c r="M27" s="508" t="s">
        <v>199</v>
      </c>
      <c r="N27" s="508"/>
      <c r="O27" s="508"/>
      <c r="P27" s="508"/>
      <c r="Q27" s="508"/>
      <c r="R27" s="508"/>
      <c r="S27" s="508"/>
      <c r="T27" s="508"/>
      <c r="U27" s="508"/>
      <c r="V27" s="508"/>
      <c r="X27" s="508" t="s">
        <v>199</v>
      </c>
      <c r="Y27" s="508"/>
      <c r="Z27" s="508"/>
      <c r="AA27" s="508"/>
      <c r="AB27" s="508"/>
      <c r="AC27" s="508"/>
      <c r="AD27" s="508"/>
      <c r="AE27" s="508"/>
      <c r="AF27" s="508"/>
      <c r="AG27" s="508"/>
    </row>
    <row r="28" spans="2:33" ht="24.6" customHeight="1" x14ac:dyDescent="0.25">
      <c r="B28" s="142" t="s">
        <v>200</v>
      </c>
      <c r="C28" s="141">
        <v>100</v>
      </c>
      <c r="D28" s="141">
        <v>260</v>
      </c>
      <c r="E28" s="143"/>
      <c r="F28" s="141">
        <v>1044</v>
      </c>
      <c r="G28" s="141">
        <v>301</v>
      </c>
      <c r="H28" s="141">
        <v>1269</v>
      </c>
      <c r="I28" s="141">
        <v>74</v>
      </c>
      <c r="J28" s="141">
        <v>2</v>
      </c>
      <c r="K28" s="249">
        <v>254090382</v>
      </c>
      <c r="M28" s="142" t="s">
        <v>200</v>
      </c>
      <c r="N28" s="141">
        <v>100</v>
      </c>
      <c r="O28" s="141">
        <v>103</v>
      </c>
      <c r="P28" s="143"/>
      <c r="Q28" s="141">
        <v>386</v>
      </c>
      <c r="R28" s="141">
        <v>145</v>
      </c>
      <c r="S28" s="141">
        <v>519</v>
      </c>
      <c r="T28" s="141">
        <v>12</v>
      </c>
      <c r="U28" s="141">
        <v>0</v>
      </c>
      <c r="V28" s="249">
        <v>52728087</v>
      </c>
      <c r="X28" s="142" t="s">
        <v>200</v>
      </c>
      <c r="Y28" s="141">
        <v>100</v>
      </c>
      <c r="Z28" s="141">
        <v>363</v>
      </c>
      <c r="AA28" s="143"/>
      <c r="AB28" s="141">
        <v>1430</v>
      </c>
      <c r="AC28" s="141">
        <v>446</v>
      </c>
      <c r="AD28" s="141">
        <v>1788</v>
      </c>
      <c r="AE28" s="141">
        <v>86</v>
      </c>
      <c r="AF28" s="141">
        <v>2</v>
      </c>
      <c r="AG28" s="144">
        <f>K28+V28</f>
        <v>306818469</v>
      </c>
    </row>
    <row r="29" spans="2:33" ht="22.5" x14ac:dyDescent="0.25">
      <c r="B29" s="142" t="s">
        <v>201</v>
      </c>
      <c r="C29" s="141">
        <v>110</v>
      </c>
      <c r="D29" s="141">
        <v>2</v>
      </c>
      <c r="E29" s="143"/>
      <c r="F29" s="141">
        <v>3</v>
      </c>
      <c r="G29" s="141">
        <v>0</v>
      </c>
      <c r="H29" s="141">
        <v>2</v>
      </c>
      <c r="I29" s="141">
        <v>1</v>
      </c>
      <c r="J29" s="141">
        <v>0</v>
      </c>
      <c r="K29" s="249">
        <v>3052000</v>
      </c>
      <c r="M29" s="142" t="s">
        <v>201</v>
      </c>
      <c r="N29" s="141">
        <v>110</v>
      </c>
      <c r="O29" s="141">
        <v>0</v>
      </c>
      <c r="P29" s="143"/>
      <c r="Q29" s="141">
        <v>0</v>
      </c>
      <c r="R29" s="141">
        <v>0</v>
      </c>
      <c r="S29" s="141">
        <v>0</v>
      </c>
      <c r="T29" s="141">
        <v>0</v>
      </c>
      <c r="U29" s="141">
        <v>0</v>
      </c>
      <c r="V29" s="144">
        <v>0</v>
      </c>
      <c r="X29" s="142" t="s">
        <v>201</v>
      </c>
      <c r="Y29" s="141">
        <v>110</v>
      </c>
      <c r="Z29" s="141">
        <v>2</v>
      </c>
      <c r="AA29" s="143"/>
      <c r="AB29" s="141">
        <v>3</v>
      </c>
      <c r="AC29" s="141">
        <v>0</v>
      </c>
      <c r="AD29" s="141">
        <v>2</v>
      </c>
      <c r="AE29" s="141">
        <v>1</v>
      </c>
      <c r="AF29" s="141">
        <v>0</v>
      </c>
      <c r="AG29" s="144">
        <f>K29+V29</f>
        <v>3052000</v>
      </c>
    </row>
    <row r="30" spans="2:33" ht="20.45" customHeight="1" x14ac:dyDescent="0.25">
      <c r="B30" s="142" t="s">
        <v>202</v>
      </c>
      <c r="C30" s="141">
        <v>120</v>
      </c>
      <c r="D30" s="141">
        <v>38</v>
      </c>
      <c r="E30" s="143"/>
      <c r="F30" s="141">
        <v>51</v>
      </c>
      <c r="G30" s="141">
        <v>7</v>
      </c>
      <c r="H30" s="141">
        <v>46</v>
      </c>
      <c r="I30" s="141">
        <v>10</v>
      </c>
      <c r="J30" s="141">
        <v>2</v>
      </c>
      <c r="K30" s="249">
        <v>31430022</v>
      </c>
      <c r="M30" s="142" t="s">
        <v>202</v>
      </c>
      <c r="N30" s="141">
        <v>120</v>
      </c>
      <c r="O30" s="141">
        <v>6</v>
      </c>
      <c r="P30" s="143"/>
      <c r="Q30" s="141">
        <v>7</v>
      </c>
      <c r="R30" s="141">
        <v>0</v>
      </c>
      <c r="S30" s="141">
        <v>6</v>
      </c>
      <c r="T30" s="141">
        <v>1</v>
      </c>
      <c r="U30" s="141">
        <v>0</v>
      </c>
      <c r="V30" s="249">
        <v>1296486</v>
      </c>
      <c r="X30" s="142" t="s">
        <v>202</v>
      </c>
      <c r="Y30" s="141">
        <v>120</v>
      </c>
      <c r="Z30" s="141">
        <v>44</v>
      </c>
      <c r="AA30" s="143"/>
      <c r="AB30" s="141">
        <v>58</v>
      </c>
      <c r="AC30" s="141">
        <v>7</v>
      </c>
      <c r="AD30" s="141">
        <v>52</v>
      </c>
      <c r="AE30" s="141">
        <v>11</v>
      </c>
      <c r="AF30" s="141">
        <v>2</v>
      </c>
      <c r="AG30" s="144">
        <f>K30+V30</f>
        <v>32726508</v>
      </c>
    </row>
    <row r="31" spans="2:33" ht="24.6" customHeight="1" x14ac:dyDescent="0.25">
      <c r="B31" s="142" t="s">
        <v>203</v>
      </c>
      <c r="C31" s="141">
        <v>130</v>
      </c>
      <c r="D31" s="141">
        <v>0</v>
      </c>
      <c r="E31" s="143"/>
      <c r="F31" s="141">
        <v>0</v>
      </c>
      <c r="G31" s="141">
        <v>0</v>
      </c>
      <c r="H31" s="141">
        <v>0</v>
      </c>
      <c r="I31" s="141">
        <v>0</v>
      </c>
      <c r="J31" s="141">
        <v>0</v>
      </c>
      <c r="K31" s="141">
        <v>0</v>
      </c>
      <c r="M31" s="142" t="s">
        <v>203</v>
      </c>
      <c r="N31" s="141">
        <v>130</v>
      </c>
      <c r="O31" s="141">
        <v>0</v>
      </c>
      <c r="P31" s="143"/>
      <c r="Q31" s="141">
        <v>0</v>
      </c>
      <c r="R31" s="141">
        <v>0</v>
      </c>
      <c r="S31" s="141">
        <v>0</v>
      </c>
      <c r="T31" s="141">
        <v>0</v>
      </c>
      <c r="U31" s="141">
        <v>0</v>
      </c>
      <c r="V31" s="141">
        <v>0</v>
      </c>
      <c r="X31" s="142" t="s">
        <v>203</v>
      </c>
      <c r="Y31" s="141">
        <v>130</v>
      </c>
      <c r="Z31" s="141">
        <v>0</v>
      </c>
      <c r="AA31" s="143"/>
      <c r="AB31" s="141">
        <v>0</v>
      </c>
      <c r="AC31" s="141">
        <v>0</v>
      </c>
      <c r="AD31" s="141">
        <v>0</v>
      </c>
      <c r="AE31" s="141">
        <v>0</v>
      </c>
      <c r="AF31" s="141">
        <v>0</v>
      </c>
      <c r="AG31" s="141">
        <v>0</v>
      </c>
    </row>
    <row r="32" spans="2:33" x14ac:dyDescent="0.25">
      <c r="B32" s="509" t="s">
        <v>92</v>
      </c>
      <c r="C32" s="509"/>
      <c r="D32" s="145">
        <f>D28+D29+D30+D31</f>
        <v>300</v>
      </c>
      <c r="E32" s="143"/>
      <c r="F32" s="145">
        <f t="shared" ref="F32:K32" si="2">F28+F29+F30+F31</f>
        <v>1098</v>
      </c>
      <c r="G32" s="145">
        <f t="shared" si="2"/>
        <v>308</v>
      </c>
      <c r="H32" s="145">
        <f t="shared" si="2"/>
        <v>1317</v>
      </c>
      <c r="I32" s="145">
        <f t="shared" si="2"/>
        <v>85</v>
      </c>
      <c r="J32" s="145">
        <f t="shared" si="2"/>
        <v>4</v>
      </c>
      <c r="K32" s="147">
        <f t="shared" si="2"/>
        <v>288572404</v>
      </c>
      <c r="M32" s="509" t="s">
        <v>92</v>
      </c>
      <c r="N32" s="509"/>
      <c r="O32" s="145">
        <f>O28+O29+O30+O31</f>
        <v>109</v>
      </c>
      <c r="P32" s="143"/>
      <c r="Q32" s="145">
        <f>Q28+Q29+Q30+Q31</f>
        <v>393</v>
      </c>
      <c r="R32" s="145">
        <f>R28+R29+R30+R31</f>
        <v>145</v>
      </c>
      <c r="S32" s="145">
        <f>S28+S29+S30+S31</f>
        <v>525</v>
      </c>
      <c r="T32" s="145">
        <f>T28+T29+T30+T31</f>
        <v>13</v>
      </c>
      <c r="U32" s="145">
        <v>0</v>
      </c>
      <c r="V32" s="147">
        <f>V28+V29+V30+V31</f>
        <v>54024573</v>
      </c>
      <c r="X32" s="509" t="s">
        <v>92</v>
      </c>
      <c r="Y32" s="509"/>
      <c r="Z32" s="145">
        <f>Z28+Z29+Z30+Z31</f>
        <v>409</v>
      </c>
      <c r="AA32" s="143"/>
      <c r="AB32" s="145">
        <f t="shared" ref="AB32:AG32" si="3">AB28+AB29+AB30+AB31</f>
        <v>1491</v>
      </c>
      <c r="AC32" s="145">
        <f t="shared" si="3"/>
        <v>453</v>
      </c>
      <c r="AD32" s="145">
        <f t="shared" si="3"/>
        <v>1842</v>
      </c>
      <c r="AE32" s="145">
        <f t="shared" si="3"/>
        <v>98</v>
      </c>
      <c r="AF32" s="145">
        <f t="shared" si="3"/>
        <v>4</v>
      </c>
      <c r="AG32" s="147">
        <f t="shared" si="3"/>
        <v>342596977</v>
      </c>
    </row>
    <row r="33" spans="2:33" x14ac:dyDescent="0.25">
      <c r="B33" s="508" t="s">
        <v>204</v>
      </c>
      <c r="C33" s="508"/>
      <c r="D33" s="508"/>
      <c r="E33" s="508"/>
      <c r="F33" s="508"/>
      <c r="G33" s="508"/>
      <c r="H33" s="508"/>
      <c r="I33" s="508"/>
      <c r="J33" s="508"/>
      <c r="K33" s="508"/>
      <c r="M33" s="508" t="s">
        <v>204</v>
      </c>
      <c r="N33" s="508"/>
      <c r="O33" s="508"/>
      <c r="P33" s="508"/>
      <c r="Q33" s="508"/>
      <c r="R33" s="508"/>
      <c r="S33" s="508"/>
      <c r="T33" s="508"/>
      <c r="U33" s="508"/>
      <c r="V33" s="508"/>
      <c r="X33" s="508" t="s">
        <v>204</v>
      </c>
      <c r="Y33" s="508"/>
      <c r="Z33" s="508"/>
      <c r="AA33" s="508"/>
      <c r="AB33" s="508"/>
      <c r="AC33" s="508"/>
      <c r="AD33" s="508"/>
      <c r="AE33" s="508"/>
      <c r="AF33" s="508"/>
      <c r="AG33" s="508"/>
    </row>
    <row r="34" spans="2:33" ht="21.6" customHeight="1" x14ac:dyDescent="0.25">
      <c r="B34" s="142" t="s">
        <v>200</v>
      </c>
      <c r="C34" s="141">
        <v>140</v>
      </c>
      <c r="D34" s="141">
        <v>456</v>
      </c>
      <c r="E34" s="143"/>
      <c r="F34" s="141">
        <v>1089</v>
      </c>
      <c r="G34" s="141">
        <v>115</v>
      </c>
      <c r="H34" s="141">
        <v>1162</v>
      </c>
      <c r="I34" s="141">
        <v>41</v>
      </c>
      <c r="J34" s="141">
        <v>1</v>
      </c>
      <c r="K34" s="249">
        <v>29333025</v>
      </c>
      <c r="M34" s="142" t="s">
        <v>200</v>
      </c>
      <c r="N34" s="141">
        <v>140</v>
      </c>
      <c r="O34" s="141">
        <v>360</v>
      </c>
      <c r="P34" s="143"/>
      <c r="Q34" s="141">
        <v>1032</v>
      </c>
      <c r="R34" s="141">
        <v>161</v>
      </c>
      <c r="S34" s="141">
        <v>1179</v>
      </c>
      <c r="T34" s="141">
        <v>14</v>
      </c>
      <c r="U34" s="141">
        <v>0</v>
      </c>
      <c r="V34" s="249">
        <v>23095241</v>
      </c>
      <c r="X34" s="142" t="s">
        <v>200</v>
      </c>
      <c r="Y34" s="141">
        <v>140</v>
      </c>
      <c r="Z34" s="141">
        <v>816</v>
      </c>
      <c r="AA34" s="143"/>
      <c r="AB34" s="141">
        <v>2121</v>
      </c>
      <c r="AC34" s="141">
        <v>276</v>
      </c>
      <c r="AD34" s="141">
        <v>2341</v>
      </c>
      <c r="AE34" s="141">
        <v>55</v>
      </c>
      <c r="AF34" s="141">
        <v>1</v>
      </c>
      <c r="AG34" s="144">
        <f>K34+V34</f>
        <v>52428266</v>
      </c>
    </row>
    <row r="35" spans="2:33" ht="22.5" x14ac:dyDescent="0.25">
      <c r="B35" s="142" t="s">
        <v>201</v>
      </c>
      <c r="C35" s="141">
        <v>150</v>
      </c>
      <c r="D35" s="141">
        <v>0</v>
      </c>
      <c r="E35" s="143"/>
      <c r="F35" s="141">
        <v>0</v>
      </c>
      <c r="G35" s="141">
        <v>0</v>
      </c>
      <c r="H35" s="141">
        <v>0</v>
      </c>
      <c r="I35" s="141">
        <v>0</v>
      </c>
      <c r="J35" s="141">
        <v>0</v>
      </c>
      <c r="K35" s="248">
        <v>0</v>
      </c>
      <c r="M35" s="142" t="s">
        <v>201</v>
      </c>
      <c r="N35" s="141">
        <v>150</v>
      </c>
      <c r="O35" s="141">
        <v>0</v>
      </c>
      <c r="P35" s="143"/>
      <c r="Q35" s="141">
        <v>0</v>
      </c>
      <c r="R35" s="141">
        <v>0</v>
      </c>
      <c r="S35" s="141">
        <v>0</v>
      </c>
      <c r="T35" s="141">
        <v>0</v>
      </c>
      <c r="U35" s="141">
        <v>0</v>
      </c>
      <c r="V35" s="144">
        <v>0</v>
      </c>
      <c r="X35" s="142" t="s">
        <v>201</v>
      </c>
      <c r="Y35" s="141">
        <v>150</v>
      </c>
      <c r="Z35" s="141">
        <v>0</v>
      </c>
      <c r="AA35" s="143"/>
      <c r="AB35" s="141">
        <v>0</v>
      </c>
      <c r="AC35" s="141">
        <v>0</v>
      </c>
      <c r="AD35" s="141">
        <v>0</v>
      </c>
      <c r="AE35" s="141">
        <v>0</v>
      </c>
      <c r="AF35" s="141">
        <v>0</v>
      </c>
      <c r="AG35" s="144">
        <v>0</v>
      </c>
    </row>
    <row r="36" spans="2:33" ht="21.6" customHeight="1" x14ac:dyDescent="0.25">
      <c r="B36" s="142" t="s">
        <v>202</v>
      </c>
      <c r="C36" s="141">
        <v>160</v>
      </c>
      <c r="D36" s="141">
        <v>61</v>
      </c>
      <c r="E36" s="143"/>
      <c r="F36" s="141">
        <v>75</v>
      </c>
      <c r="G36" s="141">
        <v>2</v>
      </c>
      <c r="H36" s="141">
        <v>68</v>
      </c>
      <c r="I36" s="141">
        <v>7</v>
      </c>
      <c r="J36" s="141">
        <v>2</v>
      </c>
      <c r="K36" s="249">
        <v>2679496</v>
      </c>
      <c r="M36" s="142" t="s">
        <v>202</v>
      </c>
      <c r="N36" s="141">
        <v>160</v>
      </c>
      <c r="O36" s="141">
        <v>11</v>
      </c>
      <c r="P36" s="143"/>
      <c r="Q36" s="141">
        <v>15</v>
      </c>
      <c r="R36" s="141">
        <v>0</v>
      </c>
      <c r="S36" s="141">
        <v>12</v>
      </c>
      <c r="T36" s="141">
        <v>3</v>
      </c>
      <c r="U36" s="141">
        <v>0</v>
      </c>
      <c r="V36" s="249">
        <v>713038</v>
      </c>
      <c r="X36" s="142" t="s">
        <v>202</v>
      </c>
      <c r="Y36" s="141">
        <v>160</v>
      </c>
      <c r="Z36" s="141">
        <v>72</v>
      </c>
      <c r="AA36" s="143"/>
      <c r="AB36" s="141">
        <v>90</v>
      </c>
      <c r="AC36" s="141">
        <v>2</v>
      </c>
      <c r="AD36" s="141">
        <v>80</v>
      </c>
      <c r="AE36" s="141">
        <v>10</v>
      </c>
      <c r="AF36" s="141">
        <v>2</v>
      </c>
      <c r="AG36" s="144">
        <f>K36+V36</f>
        <v>3392534</v>
      </c>
    </row>
    <row r="37" spans="2:33" ht="21" customHeight="1" x14ac:dyDescent="0.25">
      <c r="B37" s="142" t="s">
        <v>203</v>
      </c>
      <c r="C37" s="141">
        <v>170</v>
      </c>
      <c r="D37" s="141">
        <v>0</v>
      </c>
      <c r="E37" s="143"/>
      <c r="F37" s="141">
        <v>0</v>
      </c>
      <c r="G37" s="141">
        <v>0</v>
      </c>
      <c r="H37" s="141">
        <v>0</v>
      </c>
      <c r="I37" s="141">
        <v>0</v>
      </c>
      <c r="J37" s="141">
        <v>0</v>
      </c>
      <c r="K37" s="141">
        <v>0</v>
      </c>
      <c r="M37" s="142" t="s">
        <v>203</v>
      </c>
      <c r="N37" s="141">
        <v>170</v>
      </c>
      <c r="O37" s="141">
        <v>0</v>
      </c>
      <c r="P37" s="143"/>
      <c r="Q37" s="141">
        <v>0</v>
      </c>
      <c r="R37" s="141">
        <v>0</v>
      </c>
      <c r="S37" s="141">
        <v>0</v>
      </c>
      <c r="T37" s="141">
        <v>0</v>
      </c>
      <c r="U37" s="141">
        <v>0</v>
      </c>
      <c r="V37" s="141">
        <v>0</v>
      </c>
      <c r="X37" s="142" t="s">
        <v>203</v>
      </c>
      <c r="Y37" s="141">
        <v>170</v>
      </c>
      <c r="Z37" s="141">
        <v>0</v>
      </c>
      <c r="AA37" s="143"/>
      <c r="AB37" s="141">
        <v>0</v>
      </c>
      <c r="AC37" s="141">
        <v>0</v>
      </c>
      <c r="AD37" s="141">
        <v>0</v>
      </c>
      <c r="AE37" s="141">
        <v>0</v>
      </c>
      <c r="AF37" s="141">
        <v>0</v>
      </c>
      <c r="AG37" s="141">
        <v>0</v>
      </c>
    </row>
    <row r="38" spans="2:33" x14ac:dyDescent="0.25">
      <c r="B38" s="509" t="s">
        <v>92</v>
      </c>
      <c r="C38" s="509"/>
      <c r="D38" s="145">
        <f>D34+D35+D36+D37</f>
        <v>517</v>
      </c>
      <c r="E38" s="143"/>
      <c r="F38" s="145">
        <f t="shared" ref="F38:K38" si="4">F34+F35+F36+F37</f>
        <v>1164</v>
      </c>
      <c r="G38" s="145">
        <f t="shared" si="4"/>
        <v>117</v>
      </c>
      <c r="H38" s="145">
        <f t="shared" si="4"/>
        <v>1230</v>
      </c>
      <c r="I38" s="145">
        <f t="shared" si="4"/>
        <v>48</v>
      </c>
      <c r="J38" s="145">
        <f t="shared" si="4"/>
        <v>3</v>
      </c>
      <c r="K38" s="147">
        <f t="shared" si="4"/>
        <v>32012521</v>
      </c>
      <c r="M38" s="509" t="s">
        <v>92</v>
      </c>
      <c r="N38" s="509"/>
      <c r="O38" s="145">
        <f>O34+O35+O36+O37</f>
        <v>371</v>
      </c>
      <c r="P38" s="143"/>
      <c r="Q38" s="145">
        <f>Q34+Q35+Q36+Q37</f>
        <v>1047</v>
      </c>
      <c r="R38" s="145">
        <f>R34+R35+R36+R37</f>
        <v>161</v>
      </c>
      <c r="S38" s="145">
        <f>S34+S35+S36+S37</f>
        <v>1191</v>
      </c>
      <c r="T38" s="145">
        <f>T34+T35+T36+T37</f>
        <v>17</v>
      </c>
      <c r="U38" s="145">
        <v>0</v>
      </c>
      <c r="V38" s="147">
        <f>V34+V35+V36+V37</f>
        <v>23808279</v>
      </c>
      <c r="X38" s="509" t="s">
        <v>92</v>
      </c>
      <c r="Y38" s="509"/>
      <c r="Z38" s="145">
        <f>Z34+Z35+Z36+Z37</f>
        <v>888</v>
      </c>
      <c r="AA38" s="143"/>
      <c r="AB38" s="145">
        <f t="shared" ref="AB38:AG38" si="5">AB34+AB35+AB36+AB37</f>
        <v>2211</v>
      </c>
      <c r="AC38" s="145">
        <f t="shared" si="5"/>
        <v>278</v>
      </c>
      <c r="AD38" s="145">
        <f t="shared" si="5"/>
        <v>2421</v>
      </c>
      <c r="AE38" s="145">
        <f t="shared" si="5"/>
        <v>65</v>
      </c>
      <c r="AF38" s="145">
        <f t="shared" si="5"/>
        <v>3</v>
      </c>
      <c r="AG38" s="147">
        <f t="shared" si="5"/>
        <v>55820800</v>
      </c>
    </row>
    <row r="39" spans="2:33" ht="15" customHeight="1" x14ac:dyDescent="0.25">
      <c r="B39" s="508" t="s">
        <v>205</v>
      </c>
      <c r="C39" s="508"/>
      <c r="D39" s="508"/>
      <c r="E39" s="508"/>
      <c r="F39" s="508"/>
      <c r="G39" s="508"/>
      <c r="H39" s="508"/>
      <c r="I39" s="508"/>
      <c r="J39" s="508"/>
      <c r="K39" s="508"/>
      <c r="M39" s="508" t="s">
        <v>205</v>
      </c>
      <c r="N39" s="508"/>
      <c r="O39" s="508"/>
      <c r="P39" s="508"/>
      <c r="Q39" s="508"/>
      <c r="R39" s="508"/>
      <c r="S39" s="508"/>
      <c r="T39" s="508"/>
      <c r="U39" s="508"/>
      <c r="V39" s="508"/>
      <c r="X39" s="508" t="s">
        <v>205</v>
      </c>
      <c r="Y39" s="508"/>
      <c r="Z39" s="508"/>
      <c r="AA39" s="508"/>
      <c r="AB39" s="508"/>
      <c r="AC39" s="508"/>
      <c r="AD39" s="508"/>
      <c r="AE39" s="508"/>
      <c r="AF39" s="508"/>
      <c r="AG39" s="508"/>
    </row>
    <row r="40" spans="2:33" ht="44.45" customHeight="1" x14ac:dyDescent="0.25">
      <c r="B40" s="142" t="s">
        <v>206</v>
      </c>
      <c r="C40" s="141">
        <v>180</v>
      </c>
      <c r="D40" s="143"/>
      <c r="E40" s="141">
        <v>2036</v>
      </c>
      <c r="F40" s="141">
        <v>2803</v>
      </c>
      <c r="G40" s="141">
        <v>93</v>
      </c>
      <c r="H40" s="141">
        <v>2801</v>
      </c>
      <c r="I40" s="141">
        <v>89</v>
      </c>
      <c r="J40" s="141">
        <v>6</v>
      </c>
      <c r="K40" s="249">
        <v>34310401</v>
      </c>
      <c r="M40" s="142" t="s">
        <v>206</v>
      </c>
      <c r="N40" s="141">
        <v>180</v>
      </c>
      <c r="O40" s="143"/>
      <c r="P40" s="141">
        <v>2162</v>
      </c>
      <c r="Q40" s="141">
        <v>3094</v>
      </c>
      <c r="R40" s="141">
        <v>43</v>
      </c>
      <c r="S40" s="141">
        <v>3094</v>
      </c>
      <c r="T40" s="141">
        <v>42</v>
      </c>
      <c r="U40" s="141">
        <v>1</v>
      </c>
      <c r="V40" s="249">
        <v>34678914</v>
      </c>
      <c r="X40" s="142" t="s">
        <v>206</v>
      </c>
      <c r="Y40" s="141">
        <v>180</v>
      </c>
      <c r="Z40" s="143"/>
      <c r="AA40" s="141">
        <v>4198</v>
      </c>
      <c r="AB40" s="141">
        <v>5897</v>
      </c>
      <c r="AC40" s="141">
        <v>136</v>
      </c>
      <c r="AD40" s="141">
        <v>5895</v>
      </c>
      <c r="AE40" s="141">
        <v>131</v>
      </c>
      <c r="AF40" s="141">
        <v>7</v>
      </c>
      <c r="AG40" s="144">
        <f>K40+V40</f>
        <v>68989315</v>
      </c>
    </row>
    <row r="41" spans="2:33" x14ac:dyDescent="0.25">
      <c r="B41" s="509" t="s">
        <v>92</v>
      </c>
      <c r="C41" s="509"/>
      <c r="D41" s="143"/>
      <c r="E41" s="145">
        <f t="shared" ref="E41:K41" si="6">E40</f>
        <v>2036</v>
      </c>
      <c r="F41" s="145">
        <f t="shared" si="6"/>
        <v>2803</v>
      </c>
      <c r="G41" s="145">
        <f t="shared" si="6"/>
        <v>93</v>
      </c>
      <c r="H41" s="145">
        <f t="shared" si="6"/>
        <v>2801</v>
      </c>
      <c r="I41" s="145">
        <f t="shared" si="6"/>
        <v>89</v>
      </c>
      <c r="J41" s="145">
        <f t="shared" si="6"/>
        <v>6</v>
      </c>
      <c r="K41" s="147">
        <f t="shared" si="6"/>
        <v>34310401</v>
      </c>
      <c r="M41" s="509" t="s">
        <v>92</v>
      </c>
      <c r="N41" s="509"/>
      <c r="O41" s="143"/>
      <c r="P41" s="145">
        <v>2162</v>
      </c>
      <c r="Q41" s="145">
        <v>3094</v>
      </c>
      <c r="R41" s="145">
        <v>43</v>
      </c>
      <c r="S41" s="145">
        <f>S40</f>
        <v>3094</v>
      </c>
      <c r="T41" s="145">
        <f>T40</f>
        <v>42</v>
      </c>
      <c r="U41" s="145">
        <f>U40</f>
        <v>1</v>
      </c>
      <c r="V41" s="147">
        <f>V40</f>
        <v>34678914</v>
      </c>
      <c r="X41" s="509" t="s">
        <v>92</v>
      </c>
      <c r="Y41" s="509"/>
      <c r="Z41" s="143"/>
      <c r="AA41" s="145">
        <f t="shared" ref="AA41:AG41" si="7">AA40</f>
        <v>4198</v>
      </c>
      <c r="AB41" s="145">
        <f t="shared" si="7"/>
        <v>5897</v>
      </c>
      <c r="AC41" s="145">
        <f t="shared" si="7"/>
        <v>136</v>
      </c>
      <c r="AD41" s="145">
        <f t="shared" si="7"/>
        <v>5895</v>
      </c>
      <c r="AE41" s="145">
        <f t="shared" si="7"/>
        <v>131</v>
      </c>
      <c r="AF41" s="145">
        <f t="shared" si="7"/>
        <v>7</v>
      </c>
      <c r="AG41" s="147">
        <f t="shared" si="7"/>
        <v>68989315</v>
      </c>
    </row>
    <row r="42" spans="2:33" ht="15.75" x14ac:dyDescent="0.25">
      <c r="B42" s="512" t="s">
        <v>209</v>
      </c>
      <c r="C42" s="512"/>
      <c r="D42" s="512"/>
      <c r="M42" s="512" t="s">
        <v>209</v>
      </c>
      <c r="N42" s="512"/>
      <c r="O42" s="512"/>
      <c r="X42" s="530" t="s">
        <v>209</v>
      </c>
      <c r="Y42" s="530"/>
      <c r="Z42" s="530"/>
    </row>
    <row r="43" spans="2:33" ht="87.6" customHeight="1" x14ac:dyDescent="0.25">
      <c r="B43" s="507" t="s">
        <v>190</v>
      </c>
      <c r="C43" s="507" t="s">
        <v>191</v>
      </c>
      <c r="D43" s="507" t="s">
        <v>192</v>
      </c>
      <c r="E43" s="507" t="s">
        <v>210</v>
      </c>
      <c r="F43" s="507" t="s">
        <v>208</v>
      </c>
      <c r="G43" s="507" t="s">
        <v>49</v>
      </c>
      <c r="H43" s="507" t="s">
        <v>194</v>
      </c>
      <c r="I43" s="507"/>
      <c r="J43" s="507"/>
      <c r="K43" s="507" t="s">
        <v>123</v>
      </c>
      <c r="M43" s="507" t="s">
        <v>190</v>
      </c>
      <c r="N43" s="507" t="s">
        <v>191</v>
      </c>
      <c r="O43" s="507" t="s">
        <v>192</v>
      </c>
      <c r="P43" s="507" t="s">
        <v>210</v>
      </c>
      <c r="Q43" s="507" t="s">
        <v>208</v>
      </c>
      <c r="R43" s="507" t="s">
        <v>49</v>
      </c>
      <c r="S43" s="507" t="s">
        <v>194</v>
      </c>
      <c r="T43" s="507"/>
      <c r="U43" s="507"/>
      <c r="V43" s="507" t="s">
        <v>123</v>
      </c>
      <c r="X43" s="507" t="s">
        <v>190</v>
      </c>
      <c r="Y43" s="507" t="s">
        <v>191</v>
      </c>
      <c r="Z43" s="507" t="s">
        <v>192</v>
      </c>
      <c r="AA43" s="507" t="s">
        <v>210</v>
      </c>
      <c r="AB43" s="507" t="s">
        <v>208</v>
      </c>
      <c r="AC43" s="507" t="s">
        <v>49</v>
      </c>
      <c r="AD43" s="507" t="s">
        <v>194</v>
      </c>
      <c r="AE43" s="507"/>
      <c r="AF43" s="507"/>
      <c r="AG43" s="507" t="s">
        <v>123</v>
      </c>
    </row>
    <row r="44" spans="2:33" ht="24" x14ac:dyDescent="0.25">
      <c r="B44" s="507"/>
      <c r="C44" s="507"/>
      <c r="D44" s="507"/>
      <c r="E44" s="507"/>
      <c r="F44" s="507"/>
      <c r="G44" s="507"/>
      <c r="H44" s="140" t="s">
        <v>64</v>
      </c>
      <c r="I44" s="140" t="s">
        <v>195</v>
      </c>
      <c r="J44" s="140" t="s">
        <v>196</v>
      </c>
      <c r="K44" s="507"/>
      <c r="M44" s="507"/>
      <c r="N44" s="507"/>
      <c r="O44" s="507"/>
      <c r="P44" s="507"/>
      <c r="Q44" s="507"/>
      <c r="R44" s="507"/>
      <c r="S44" s="140" t="s">
        <v>64</v>
      </c>
      <c r="T44" s="140" t="s">
        <v>195</v>
      </c>
      <c r="U44" s="140" t="s">
        <v>196</v>
      </c>
      <c r="V44" s="507"/>
      <c r="X44" s="507"/>
      <c r="Y44" s="507"/>
      <c r="Z44" s="507"/>
      <c r="AA44" s="507"/>
      <c r="AB44" s="507"/>
      <c r="AC44" s="507"/>
      <c r="AD44" s="140" t="s">
        <v>64</v>
      </c>
      <c r="AE44" s="140" t="s">
        <v>195</v>
      </c>
      <c r="AF44" s="140" t="s">
        <v>196</v>
      </c>
      <c r="AG44" s="507"/>
    </row>
    <row r="45" spans="2:33" x14ac:dyDescent="0.25">
      <c r="B45" s="141" t="s">
        <v>197</v>
      </c>
      <c r="C45" s="141" t="s">
        <v>198</v>
      </c>
      <c r="D45" s="141">
        <v>1</v>
      </c>
      <c r="E45" s="141">
        <v>2</v>
      </c>
      <c r="F45" s="141">
        <v>3</v>
      </c>
      <c r="G45" s="141">
        <v>4</v>
      </c>
      <c r="H45" s="141">
        <v>5</v>
      </c>
      <c r="I45" s="141">
        <v>6</v>
      </c>
      <c r="J45" s="141">
        <v>7</v>
      </c>
      <c r="K45" s="141">
        <v>8</v>
      </c>
      <c r="M45" s="141" t="s">
        <v>197</v>
      </c>
      <c r="N45" s="141" t="s">
        <v>198</v>
      </c>
      <c r="O45" s="141">
        <v>1</v>
      </c>
      <c r="P45" s="141">
        <v>2</v>
      </c>
      <c r="Q45" s="141">
        <v>3</v>
      </c>
      <c r="R45" s="141">
        <v>4</v>
      </c>
      <c r="S45" s="141">
        <v>5</v>
      </c>
      <c r="T45" s="141">
        <v>6</v>
      </c>
      <c r="U45" s="141">
        <v>7</v>
      </c>
      <c r="V45" s="141">
        <v>8</v>
      </c>
      <c r="X45" s="141" t="s">
        <v>197</v>
      </c>
      <c r="Y45" s="141" t="s">
        <v>198</v>
      </c>
      <c r="Z45" s="141">
        <v>1</v>
      </c>
      <c r="AA45" s="141">
        <v>2</v>
      </c>
      <c r="AB45" s="141">
        <v>3</v>
      </c>
      <c r="AC45" s="141">
        <v>4</v>
      </c>
      <c r="AD45" s="141">
        <v>5</v>
      </c>
      <c r="AE45" s="141">
        <v>6</v>
      </c>
      <c r="AF45" s="141">
        <v>7</v>
      </c>
      <c r="AG45" s="141">
        <v>8</v>
      </c>
    </row>
    <row r="46" spans="2:33" x14ac:dyDescent="0.25">
      <c r="B46" s="508" t="s">
        <v>199</v>
      </c>
      <c r="C46" s="508"/>
      <c r="D46" s="508"/>
      <c r="E46" s="508"/>
      <c r="F46" s="508"/>
      <c r="G46" s="508"/>
      <c r="H46" s="508"/>
      <c r="I46" s="508"/>
      <c r="J46" s="508"/>
      <c r="K46" s="508"/>
      <c r="M46" s="508" t="s">
        <v>199</v>
      </c>
      <c r="N46" s="508"/>
      <c r="O46" s="508"/>
      <c r="P46" s="508"/>
      <c r="Q46" s="508"/>
      <c r="R46" s="508"/>
      <c r="S46" s="508"/>
      <c r="T46" s="508"/>
      <c r="U46" s="508"/>
      <c r="V46" s="508"/>
      <c r="X46" s="508" t="s">
        <v>199</v>
      </c>
      <c r="Y46" s="508"/>
      <c r="Z46" s="508"/>
      <c r="AA46" s="508"/>
      <c r="AB46" s="508"/>
      <c r="AC46" s="508"/>
      <c r="AD46" s="508"/>
      <c r="AE46" s="508"/>
      <c r="AF46" s="508"/>
      <c r="AG46" s="508"/>
    </row>
    <row r="47" spans="2:33" ht="25.15" customHeight="1" x14ac:dyDescent="0.25">
      <c r="B47" s="142" t="s">
        <v>200</v>
      </c>
      <c r="C47" s="301">
        <v>190</v>
      </c>
      <c r="D47" s="141">
        <v>103</v>
      </c>
      <c r="E47" s="143"/>
      <c r="F47" s="141">
        <v>181</v>
      </c>
      <c r="G47" s="141">
        <v>75</v>
      </c>
      <c r="H47" s="141">
        <v>248</v>
      </c>
      <c r="I47" s="141">
        <v>6</v>
      </c>
      <c r="J47" s="141">
        <v>2</v>
      </c>
      <c r="K47" s="249">
        <v>201993537</v>
      </c>
      <c r="M47" s="142" t="s">
        <v>200</v>
      </c>
      <c r="N47" s="141">
        <v>190</v>
      </c>
      <c r="O47" s="141">
        <v>41</v>
      </c>
      <c r="P47" s="143"/>
      <c r="Q47" s="141">
        <v>65</v>
      </c>
      <c r="R47" s="141">
        <v>3</v>
      </c>
      <c r="S47" s="141">
        <v>68</v>
      </c>
      <c r="T47" s="141">
        <v>0</v>
      </c>
      <c r="U47" s="141">
        <v>0</v>
      </c>
      <c r="V47" s="249">
        <v>149831208</v>
      </c>
      <c r="X47" s="142" t="s">
        <v>200</v>
      </c>
      <c r="Y47" s="301">
        <v>190</v>
      </c>
      <c r="Z47" s="141">
        <v>144</v>
      </c>
      <c r="AA47" s="143"/>
      <c r="AB47" s="141">
        <v>246</v>
      </c>
      <c r="AC47" s="141">
        <v>78</v>
      </c>
      <c r="AD47" s="141">
        <v>316</v>
      </c>
      <c r="AE47" s="141">
        <v>6</v>
      </c>
      <c r="AF47" s="141">
        <v>2</v>
      </c>
      <c r="AG47" s="144">
        <f>K47+V47</f>
        <v>351824745</v>
      </c>
    </row>
    <row r="48" spans="2:33" ht="22.5" x14ac:dyDescent="0.25">
      <c r="B48" s="142" t="s">
        <v>201</v>
      </c>
      <c r="C48" s="141">
        <v>200</v>
      </c>
      <c r="D48" s="141">
        <v>11</v>
      </c>
      <c r="E48" s="143"/>
      <c r="F48" s="141">
        <v>11</v>
      </c>
      <c r="G48" s="141">
        <v>3</v>
      </c>
      <c r="H48" s="141">
        <v>14</v>
      </c>
      <c r="I48" s="141">
        <v>0</v>
      </c>
      <c r="J48" s="141">
        <v>0</v>
      </c>
      <c r="K48" s="249">
        <v>6764152</v>
      </c>
      <c r="M48" s="142" t="s">
        <v>201</v>
      </c>
      <c r="N48" s="141">
        <v>200</v>
      </c>
      <c r="O48" s="141">
        <v>0</v>
      </c>
      <c r="P48" s="143"/>
      <c r="Q48" s="141">
        <v>0</v>
      </c>
      <c r="R48" s="141">
        <v>0</v>
      </c>
      <c r="S48" s="141">
        <v>0</v>
      </c>
      <c r="T48" s="141">
        <v>0</v>
      </c>
      <c r="U48" s="141">
        <v>0</v>
      </c>
      <c r="V48" s="144">
        <v>0</v>
      </c>
      <c r="X48" s="142" t="s">
        <v>201</v>
      </c>
      <c r="Y48" s="141">
        <v>200</v>
      </c>
      <c r="Z48" s="141">
        <v>11</v>
      </c>
      <c r="AA48" s="143"/>
      <c r="AB48" s="141">
        <v>11</v>
      </c>
      <c r="AC48" s="141">
        <v>3</v>
      </c>
      <c r="AD48" s="141">
        <v>14</v>
      </c>
      <c r="AE48" s="141">
        <v>0</v>
      </c>
      <c r="AF48" s="141">
        <v>0</v>
      </c>
      <c r="AG48" s="144">
        <f>K48+V48</f>
        <v>6764152</v>
      </c>
    </row>
    <row r="49" spans="2:33" ht="25.15" customHeight="1" x14ac:dyDescent="0.25">
      <c r="B49" s="142" t="s">
        <v>202</v>
      </c>
      <c r="C49" s="141">
        <v>210</v>
      </c>
      <c r="D49" s="141">
        <v>41</v>
      </c>
      <c r="E49" s="143"/>
      <c r="F49" s="141">
        <v>48</v>
      </c>
      <c r="G49" s="141">
        <v>0</v>
      </c>
      <c r="H49" s="141">
        <v>42</v>
      </c>
      <c r="I49" s="141">
        <v>5</v>
      </c>
      <c r="J49" s="141">
        <v>1</v>
      </c>
      <c r="K49" s="249">
        <v>25301145</v>
      </c>
      <c r="M49" s="142" t="s">
        <v>202</v>
      </c>
      <c r="N49" s="141">
        <v>210</v>
      </c>
      <c r="O49" s="141">
        <v>10</v>
      </c>
      <c r="P49" s="143"/>
      <c r="Q49" s="141">
        <v>10</v>
      </c>
      <c r="R49" s="141">
        <v>0</v>
      </c>
      <c r="S49" s="141">
        <v>9</v>
      </c>
      <c r="T49" s="141">
        <v>1</v>
      </c>
      <c r="U49" s="141">
        <v>0</v>
      </c>
      <c r="V49" s="249">
        <v>6489743</v>
      </c>
      <c r="X49" s="142" t="s">
        <v>202</v>
      </c>
      <c r="Y49" s="141">
        <v>210</v>
      </c>
      <c r="Z49" s="141">
        <v>51</v>
      </c>
      <c r="AA49" s="143"/>
      <c r="AB49" s="141">
        <v>58</v>
      </c>
      <c r="AC49" s="141">
        <v>0</v>
      </c>
      <c r="AD49" s="141">
        <v>51</v>
      </c>
      <c r="AE49" s="141">
        <v>6</v>
      </c>
      <c r="AF49" s="141">
        <v>1</v>
      </c>
      <c r="AG49" s="144">
        <f>K49+V49</f>
        <v>31790888</v>
      </c>
    </row>
    <row r="50" spans="2:33" ht="22.5" x14ac:dyDescent="0.25">
      <c r="B50" s="142" t="s">
        <v>211</v>
      </c>
      <c r="C50" s="141">
        <v>220</v>
      </c>
      <c r="D50" s="141">
        <v>0</v>
      </c>
      <c r="E50" s="143"/>
      <c r="F50" s="141">
        <v>0</v>
      </c>
      <c r="G50" s="141">
        <v>0</v>
      </c>
      <c r="H50" s="141">
        <v>0</v>
      </c>
      <c r="I50" s="141">
        <v>0</v>
      </c>
      <c r="J50" s="141">
        <v>0</v>
      </c>
      <c r="K50" s="141">
        <v>0</v>
      </c>
      <c r="M50" s="142" t="s">
        <v>211</v>
      </c>
      <c r="N50" s="141">
        <v>220</v>
      </c>
      <c r="O50" s="141">
        <v>0</v>
      </c>
      <c r="P50" s="143"/>
      <c r="Q50" s="141">
        <v>0</v>
      </c>
      <c r="R50" s="141">
        <v>0</v>
      </c>
      <c r="S50" s="141">
        <v>0</v>
      </c>
      <c r="T50" s="141">
        <v>0</v>
      </c>
      <c r="U50" s="141">
        <v>0</v>
      </c>
      <c r="V50" s="141">
        <v>0</v>
      </c>
      <c r="X50" s="142" t="s">
        <v>211</v>
      </c>
      <c r="Y50" s="141">
        <v>220</v>
      </c>
      <c r="Z50" s="141">
        <v>0</v>
      </c>
      <c r="AA50" s="143"/>
      <c r="AB50" s="141">
        <v>0</v>
      </c>
      <c r="AC50" s="141">
        <v>0</v>
      </c>
      <c r="AD50" s="141">
        <v>0</v>
      </c>
      <c r="AE50" s="141">
        <v>0</v>
      </c>
      <c r="AF50" s="141">
        <v>0</v>
      </c>
      <c r="AG50" s="141">
        <v>0</v>
      </c>
    </row>
    <row r="51" spans="2:33" ht="24" customHeight="1" x14ac:dyDescent="0.25">
      <c r="B51" s="142" t="s">
        <v>203</v>
      </c>
      <c r="C51" s="141">
        <v>230</v>
      </c>
      <c r="D51" s="141">
        <v>0</v>
      </c>
      <c r="E51" s="143"/>
      <c r="F51" s="141">
        <v>0</v>
      </c>
      <c r="G51" s="141">
        <v>0</v>
      </c>
      <c r="H51" s="141">
        <v>0</v>
      </c>
      <c r="I51" s="141">
        <v>0</v>
      </c>
      <c r="J51" s="141">
        <v>0</v>
      </c>
      <c r="K51" s="141">
        <v>0</v>
      </c>
      <c r="M51" s="142" t="s">
        <v>203</v>
      </c>
      <c r="N51" s="141">
        <v>230</v>
      </c>
      <c r="O51" s="141">
        <v>0</v>
      </c>
      <c r="P51" s="143"/>
      <c r="Q51" s="141">
        <v>0</v>
      </c>
      <c r="R51" s="141">
        <v>0</v>
      </c>
      <c r="S51" s="141">
        <v>0</v>
      </c>
      <c r="T51" s="141">
        <v>0</v>
      </c>
      <c r="U51" s="141">
        <v>0</v>
      </c>
      <c r="V51" s="141">
        <v>0</v>
      </c>
      <c r="X51" s="142" t="s">
        <v>203</v>
      </c>
      <c r="Y51" s="141">
        <v>230</v>
      </c>
      <c r="Z51" s="141">
        <v>0</v>
      </c>
      <c r="AA51" s="143"/>
      <c r="AB51" s="141">
        <v>0</v>
      </c>
      <c r="AC51" s="141">
        <v>0</v>
      </c>
      <c r="AD51" s="141">
        <v>0</v>
      </c>
      <c r="AE51" s="141">
        <v>0</v>
      </c>
      <c r="AF51" s="141">
        <v>0</v>
      </c>
      <c r="AG51" s="141">
        <v>0</v>
      </c>
    </row>
    <row r="52" spans="2:33" x14ac:dyDescent="0.25">
      <c r="B52" s="509" t="s">
        <v>92</v>
      </c>
      <c r="C52" s="509"/>
      <c r="D52" s="145">
        <f>D47+D48+D49+D50+D51</f>
        <v>155</v>
      </c>
      <c r="E52" s="143"/>
      <c r="F52" s="145">
        <f t="shared" ref="F52:K52" si="8">F47+F48+F49+F50+F51</f>
        <v>240</v>
      </c>
      <c r="G52" s="145">
        <f t="shared" si="8"/>
        <v>78</v>
      </c>
      <c r="H52" s="145">
        <f t="shared" si="8"/>
        <v>304</v>
      </c>
      <c r="I52" s="145">
        <f t="shared" si="8"/>
        <v>11</v>
      </c>
      <c r="J52" s="145">
        <f t="shared" si="8"/>
        <v>3</v>
      </c>
      <c r="K52" s="147">
        <f t="shared" si="8"/>
        <v>234058834</v>
      </c>
      <c r="M52" s="509" t="s">
        <v>92</v>
      </c>
      <c r="N52" s="509"/>
      <c r="O52" s="145">
        <f>O47+O48+O49+O50+O51</f>
        <v>51</v>
      </c>
      <c r="P52" s="143"/>
      <c r="Q52" s="145">
        <f>Q47+Q48+Q49+Q50+Q51</f>
        <v>75</v>
      </c>
      <c r="R52" s="145">
        <f>R47+R48+R49+R50+R51</f>
        <v>3</v>
      </c>
      <c r="S52" s="145">
        <f>S47+S48+S49+S50+S51</f>
        <v>77</v>
      </c>
      <c r="T52" s="145">
        <f>T47+T48+T49+T50+T51</f>
        <v>1</v>
      </c>
      <c r="U52" s="145">
        <v>0</v>
      </c>
      <c r="V52" s="147">
        <f>V47+V48+V49+V50+V51</f>
        <v>156320951</v>
      </c>
      <c r="X52" s="509" t="s">
        <v>92</v>
      </c>
      <c r="Y52" s="509"/>
      <c r="Z52" s="145">
        <f>Z47+Z48+Z49+Z50+Z51</f>
        <v>206</v>
      </c>
      <c r="AA52" s="143"/>
      <c r="AB52" s="145">
        <f t="shared" ref="AB52:AG52" si="9">AB47+AB48+AB49+AB50+AB51</f>
        <v>315</v>
      </c>
      <c r="AC52" s="145">
        <f t="shared" si="9"/>
        <v>81</v>
      </c>
      <c r="AD52" s="145">
        <f t="shared" si="9"/>
        <v>381</v>
      </c>
      <c r="AE52" s="145">
        <f t="shared" si="9"/>
        <v>12</v>
      </c>
      <c r="AF52" s="145">
        <f t="shared" si="9"/>
        <v>3</v>
      </c>
      <c r="AG52" s="147">
        <f t="shared" si="9"/>
        <v>390379785</v>
      </c>
    </row>
    <row r="53" spans="2:33" x14ac:dyDescent="0.25">
      <c r="B53" s="508" t="s">
        <v>204</v>
      </c>
      <c r="C53" s="508"/>
      <c r="D53" s="508"/>
      <c r="E53" s="508"/>
      <c r="F53" s="508"/>
      <c r="G53" s="508"/>
      <c r="H53" s="508"/>
      <c r="I53" s="508"/>
      <c r="J53" s="508"/>
      <c r="K53" s="508"/>
      <c r="M53" s="508" t="s">
        <v>204</v>
      </c>
      <c r="N53" s="508"/>
      <c r="O53" s="508"/>
      <c r="P53" s="508"/>
      <c r="Q53" s="508"/>
      <c r="R53" s="508"/>
      <c r="S53" s="508"/>
      <c r="T53" s="508"/>
      <c r="U53" s="508"/>
      <c r="V53" s="508"/>
      <c r="X53" s="508" t="s">
        <v>204</v>
      </c>
      <c r="Y53" s="508"/>
      <c r="Z53" s="508"/>
      <c r="AA53" s="508"/>
      <c r="AB53" s="508"/>
      <c r="AC53" s="508"/>
      <c r="AD53" s="508"/>
      <c r="AE53" s="508"/>
      <c r="AF53" s="508"/>
      <c r="AG53" s="508"/>
    </row>
    <row r="54" spans="2:33" ht="22.9" customHeight="1" x14ac:dyDescent="0.25">
      <c r="B54" s="142" t="s">
        <v>200</v>
      </c>
      <c r="C54" s="141">
        <v>240</v>
      </c>
      <c r="D54" s="141">
        <v>238</v>
      </c>
      <c r="E54" s="143"/>
      <c r="F54" s="141">
        <v>442</v>
      </c>
      <c r="G54" s="141">
        <v>26</v>
      </c>
      <c r="H54" s="141">
        <v>457</v>
      </c>
      <c r="I54" s="141">
        <v>11</v>
      </c>
      <c r="J54" s="141">
        <v>0</v>
      </c>
      <c r="K54" s="249">
        <v>17559768</v>
      </c>
      <c r="M54" s="142" t="s">
        <v>200</v>
      </c>
      <c r="N54" s="141">
        <v>240</v>
      </c>
      <c r="O54" s="141">
        <v>120</v>
      </c>
      <c r="P54" s="143"/>
      <c r="Q54" s="141">
        <v>163</v>
      </c>
      <c r="R54" s="141">
        <v>12</v>
      </c>
      <c r="S54" s="141">
        <v>175</v>
      </c>
      <c r="T54" s="141">
        <v>0</v>
      </c>
      <c r="U54" s="141">
        <v>0</v>
      </c>
      <c r="V54" s="249">
        <v>9033469</v>
      </c>
      <c r="X54" s="142" t="s">
        <v>200</v>
      </c>
      <c r="Y54" s="141">
        <v>240</v>
      </c>
      <c r="Z54" s="141">
        <v>358</v>
      </c>
      <c r="AA54" s="143"/>
      <c r="AB54" s="141">
        <v>605</v>
      </c>
      <c r="AC54" s="141">
        <v>38</v>
      </c>
      <c r="AD54" s="141">
        <v>632</v>
      </c>
      <c r="AE54" s="141">
        <v>11</v>
      </c>
      <c r="AF54" s="141">
        <v>0</v>
      </c>
      <c r="AG54" s="144">
        <f>K54+V54</f>
        <v>26593237</v>
      </c>
    </row>
    <row r="55" spans="2:33" ht="22.5" x14ac:dyDescent="0.25">
      <c r="B55" s="142" t="s">
        <v>201</v>
      </c>
      <c r="C55" s="141">
        <v>250</v>
      </c>
      <c r="D55" s="141">
        <v>2</v>
      </c>
      <c r="E55" s="143"/>
      <c r="F55" s="141">
        <v>2</v>
      </c>
      <c r="G55" s="141">
        <v>0</v>
      </c>
      <c r="H55" s="141">
        <v>1</v>
      </c>
      <c r="I55" s="141">
        <v>1</v>
      </c>
      <c r="J55" s="141">
        <v>0</v>
      </c>
      <c r="K55" s="249">
        <v>203653</v>
      </c>
      <c r="M55" s="142" t="s">
        <v>201</v>
      </c>
      <c r="N55" s="141">
        <v>250</v>
      </c>
      <c r="O55" s="141">
        <v>1</v>
      </c>
      <c r="P55" s="143"/>
      <c r="Q55" s="141">
        <v>1</v>
      </c>
      <c r="R55" s="141">
        <v>0</v>
      </c>
      <c r="S55" s="141">
        <v>1</v>
      </c>
      <c r="T55" s="141">
        <v>0</v>
      </c>
      <c r="U55" s="141">
        <v>0</v>
      </c>
      <c r="V55" s="249">
        <v>26993</v>
      </c>
      <c r="X55" s="142" t="s">
        <v>201</v>
      </c>
      <c r="Y55" s="141">
        <v>250</v>
      </c>
      <c r="Z55" s="141">
        <v>3</v>
      </c>
      <c r="AA55" s="143"/>
      <c r="AB55" s="141">
        <v>3</v>
      </c>
      <c r="AC55" s="141">
        <v>0</v>
      </c>
      <c r="AD55" s="141">
        <v>2</v>
      </c>
      <c r="AE55" s="141">
        <v>1</v>
      </c>
      <c r="AF55" s="141">
        <v>0</v>
      </c>
      <c r="AG55" s="144">
        <f>K55+V55</f>
        <v>230646</v>
      </c>
    </row>
    <row r="56" spans="2:33" ht="21" customHeight="1" x14ac:dyDescent="0.25">
      <c r="B56" s="142" t="s">
        <v>202</v>
      </c>
      <c r="C56" s="141">
        <v>260</v>
      </c>
      <c r="D56" s="141">
        <v>46</v>
      </c>
      <c r="E56" s="143"/>
      <c r="F56" s="141">
        <v>56</v>
      </c>
      <c r="G56" s="141">
        <v>0</v>
      </c>
      <c r="H56" s="141">
        <v>40</v>
      </c>
      <c r="I56" s="141">
        <v>14</v>
      </c>
      <c r="J56" s="141">
        <v>2</v>
      </c>
      <c r="K56" s="249">
        <v>3261097</v>
      </c>
      <c r="M56" s="142" t="s">
        <v>202</v>
      </c>
      <c r="N56" s="141">
        <v>260</v>
      </c>
      <c r="O56" s="141">
        <v>16</v>
      </c>
      <c r="P56" s="143"/>
      <c r="Q56" s="141">
        <v>18</v>
      </c>
      <c r="R56" s="141">
        <v>0</v>
      </c>
      <c r="S56" s="141">
        <v>18</v>
      </c>
      <c r="T56" s="141">
        <v>0</v>
      </c>
      <c r="U56" s="141">
        <v>0</v>
      </c>
      <c r="V56" s="249">
        <v>731776</v>
      </c>
      <c r="X56" s="142" t="s">
        <v>202</v>
      </c>
      <c r="Y56" s="141">
        <v>260</v>
      </c>
      <c r="Z56" s="141">
        <v>62</v>
      </c>
      <c r="AA56" s="143"/>
      <c r="AB56" s="141">
        <v>74</v>
      </c>
      <c r="AC56" s="141">
        <v>0</v>
      </c>
      <c r="AD56" s="141">
        <v>58</v>
      </c>
      <c r="AE56" s="141">
        <v>14</v>
      </c>
      <c r="AF56" s="141">
        <v>2</v>
      </c>
      <c r="AG56" s="144">
        <f>K56+V56</f>
        <v>3992873</v>
      </c>
    </row>
    <row r="57" spans="2:33" ht="22.5" x14ac:dyDescent="0.25">
      <c r="B57" s="142" t="s">
        <v>211</v>
      </c>
      <c r="C57" s="141">
        <v>270</v>
      </c>
      <c r="D57" s="141">
        <v>1</v>
      </c>
      <c r="E57" s="143"/>
      <c r="F57" s="141">
        <v>1</v>
      </c>
      <c r="G57" s="141">
        <v>0</v>
      </c>
      <c r="H57" s="141">
        <v>1</v>
      </c>
      <c r="I57" s="141">
        <v>0</v>
      </c>
      <c r="J57" s="141">
        <v>0</v>
      </c>
      <c r="K57" s="160">
        <v>4000</v>
      </c>
      <c r="M57" s="142" t="s">
        <v>211</v>
      </c>
      <c r="N57" s="141">
        <v>270</v>
      </c>
      <c r="O57" s="141">
        <v>5</v>
      </c>
      <c r="P57" s="143"/>
      <c r="Q57" s="141">
        <v>7</v>
      </c>
      <c r="R57" s="141">
        <v>0</v>
      </c>
      <c r="S57" s="141">
        <v>7</v>
      </c>
      <c r="T57" s="141">
        <v>0</v>
      </c>
      <c r="U57" s="141">
        <v>0</v>
      </c>
      <c r="V57" s="249">
        <v>14500</v>
      </c>
      <c r="X57" s="142" t="s">
        <v>211</v>
      </c>
      <c r="Y57" s="141">
        <v>270</v>
      </c>
      <c r="Z57" s="141">
        <v>6</v>
      </c>
      <c r="AA57" s="143"/>
      <c r="AB57" s="141">
        <v>8</v>
      </c>
      <c r="AC57" s="141">
        <v>0</v>
      </c>
      <c r="AD57" s="141">
        <v>8</v>
      </c>
      <c r="AE57" s="141">
        <v>0</v>
      </c>
      <c r="AF57" s="141">
        <v>0</v>
      </c>
      <c r="AG57" s="144">
        <f>K57+V57</f>
        <v>18500</v>
      </c>
    </row>
    <row r="58" spans="2:33" ht="23.45" customHeight="1" x14ac:dyDescent="0.25">
      <c r="B58" s="142" t="s">
        <v>203</v>
      </c>
      <c r="C58" s="141">
        <v>280</v>
      </c>
      <c r="D58" s="141">
        <v>0</v>
      </c>
      <c r="E58" s="143"/>
      <c r="F58" s="141">
        <v>0</v>
      </c>
      <c r="G58" s="141">
        <v>0</v>
      </c>
      <c r="H58" s="141">
        <v>0</v>
      </c>
      <c r="I58" s="141">
        <v>0</v>
      </c>
      <c r="J58" s="141">
        <v>0</v>
      </c>
      <c r="K58" s="141">
        <v>0</v>
      </c>
      <c r="M58" s="142" t="s">
        <v>203</v>
      </c>
      <c r="N58" s="141">
        <v>280</v>
      </c>
      <c r="O58" s="141">
        <v>0</v>
      </c>
      <c r="P58" s="143"/>
      <c r="Q58" s="141">
        <v>0</v>
      </c>
      <c r="R58" s="141">
        <v>0</v>
      </c>
      <c r="S58" s="141">
        <v>0</v>
      </c>
      <c r="T58" s="141">
        <v>0</v>
      </c>
      <c r="U58" s="141">
        <v>0</v>
      </c>
      <c r="V58" s="141">
        <v>0</v>
      </c>
      <c r="X58" s="142" t="s">
        <v>203</v>
      </c>
      <c r="Y58" s="141">
        <v>280</v>
      </c>
      <c r="Z58" s="141">
        <v>0</v>
      </c>
      <c r="AA58" s="143"/>
      <c r="AB58" s="141">
        <v>0</v>
      </c>
      <c r="AC58" s="141">
        <v>0</v>
      </c>
      <c r="AD58" s="141">
        <v>0</v>
      </c>
      <c r="AE58" s="141">
        <v>0</v>
      </c>
      <c r="AF58" s="141">
        <v>0</v>
      </c>
      <c r="AG58" s="141">
        <v>0</v>
      </c>
    </row>
    <row r="59" spans="2:33" x14ac:dyDescent="0.25">
      <c r="B59" s="509" t="s">
        <v>92</v>
      </c>
      <c r="C59" s="509"/>
      <c r="D59" s="145">
        <f>D54+D55+D56+D57+D58</f>
        <v>287</v>
      </c>
      <c r="E59" s="143"/>
      <c r="F59" s="145">
        <f t="shared" ref="F59:K59" si="10">F54+F55+F56+F57+F58</f>
        <v>501</v>
      </c>
      <c r="G59" s="145">
        <f t="shared" si="10"/>
        <v>26</v>
      </c>
      <c r="H59" s="145">
        <f t="shared" si="10"/>
        <v>499</v>
      </c>
      <c r="I59" s="145">
        <f t="shared" si="10"/>
        <v>26</v>
      </c>
      <c r="J59" s="145">
        <f t="shared" si="10"/>
        <v>2</v>
      </c>
      <c r="K59" s="147">
        <f t="shared" si="10"/>
        <v>21028518</v>
      </c>
      <c r="M59" s="509" t="s">
        <v>92</v>
      </c>
      <c r="N59" s="509"/>
      <c r="O59" s="145">
        <f>O54+O55+O56+O57+O58</f>
        <v>142</v>
      </c>
      <c r="P59" s="143"/>
      <c r="Q59" s="145">
        <f>Q54+Q55+Q56+Q57+Q58</f>
        <v>189</v>
      </c>
      <c r="R59" s="145">
        <f>R54+R55+R56+R57+R58</f>
        <v>12</v>
      </c>
      <c r="S59" s="145">
        <f>S54+S55+S56+S57+S58</f>
        <v>201</v>
      </c>
      <c r="T59" s="145">
        <f>T54+T55+T56+T57+T58</f>
        <v>0</v>
      </c>
      <c r="U59" s="145">
        <v>0</v>
      </c>
      <c r="V59" s="147">
        <f>V54+V55+V56+V57+V58</f>
        <v>9806738</v>
      </c>
      <c r="X59" s="509" t="s">
        <v>92</v>
      </c>
      <c r="Y59" s="509"/>
      <c r="Z59" s="145">
        <f>Z54+Z55+Z56+Z57+Z58</f>
        <v>429</v>
      </c>
      <c r="AA59" s="143"/>
      <c r="AB59" s="145">
        <f t="shared" ref="AB59:AG59" si="11">AB54+AB55+AB56+AB57+AB58</f>
        <v>690</v>
      </c>
      <c r="AC59" s="145">
        <f t="shared" si="11"/>
        <v>38</v>
      </c>
      <c r="AD59" s="145">
        <f t="shared" si="11"/>
        <v>700</v>
      </c>
      <c r="AE59" s="145">
        <f t="shared" si="11"/>
        <v>26</v>
      </c>
      <c r="AF59" s="145">
        <f t="shared" si="11"/>
        <v>2</v>
      </c>
      <c r="AG59" s="147">
        <f t="shared" si="11"/>
        <v>30835256</v>
      </c>
    </row>
    <row r="60" spans="2:33" x14ac:dyDescent="0.25">
      <c r="B60" s="508" t="s">
        <v>212</v>
      </c>
      <c r="C60" s="508"/>
      <c r="D60" s="508"/>
      <c r="E60" s="508"/>
      <c r="F60" s="508"/>
      <c r="G60" s="508"/>
      <c r="H60" s="508"/>
      <c r="I60" s="508"/>
      <c r="J60" s="508"/>
      <c r="K60" s="508"/>
      <c r="M60" s="508" t="s">
        <v>212</v>
      </c>
      <c r="N60" s="508"/>
      <c r="O60" s="508"/>
      <c r="P60" s="508"/>
      <c r="Q60" s="508"/>
      <c r="R60" s="508"/>
      <c r="S60" s="508"/>
      <c r="T60" s="508"/>
      <c r="U60" s="508"/>
      <c r="V60" s="508"/>
      <c r="X60" s="508" t="s">
        <v>212</v>
      </c>
      <c r="Y60" s="508"/>
      <c r="Z60" s="508"/>
      <c r="AA60" s="508"/>
      <c r="AB60" s="508"/>
      <c r="AC60" s="508"/>
      <c r="AD60" s="508"/>
      <c r="AE60" s="508"/>
      <c r="AF60" s="508"/>
      <c r="AG60" s="508"/>
    </row>
    <row r="61" spans="2:33" ht="146.44999999999999" customHeight="1" x14ac:dyDescent="0.25">
      <c r="B61" s="142" t="s">
        <v>213</v>
      </c>
      <c r="C61" s="141">
        <v>290</v>
      </c>
      <c r="D61" s="143"/>
      <c r="E61" s="141">
        <v>86</v>
      </c>
      <c r="F61" s="141">
        <v>638</v>
      </c>
      <c r="G61" s="141">
        <v>72</v>
      </c>
      <c r="H61" s="141">
        <v>705</v>
      </c>
      <c r="I61" s="141">
        <v>5</v>
      </c>
      <c r="J61" s="141">
        <v>0</v>
      </c>
      <c r="K61" s="249">
        <v>147073810</v>
      </c>
      <c r="M61" s="142" t="s">
        <v>213</v>
      </c>
      <c r="N61" s="141">
        <v>290</v>
      </c>
      <c r="O61" s="143"/>
      <c r="P61" s="141">
        <v>45</v>
      </c>
      <c r="Q61" s="141">
        <v>213</v>
      </c>
      <c r="R61" s="141">
        <v>14</v>
      </c>
      <c r="S61" s="141">
        <v>226</v>
      </c>
      <c r="T61" s="141">
        <v>1</v>
      </c>
      <c r="U61" s="141">
        <v>0</v>
      </c>
      <c r="V61" s="249">
        <v>22970649</v>
      </c>
      <c r="X61" s="142" t="s">
        <v>213</v>
      </c>
      <c r="Y61" s="141">
        <v>290</v>
      </c>
      <c r="Z61" s="143"/>
      <c r="AA61" s="141">
        <v>131</v>
      </c>
      <c r="AB61" s="141">
        <v>851</v>
      </c>
      <c r="AC61" s="141">
        <v>86</v>
      </c>
      <c r="AD61" s="141">
        <v>931</v>
      </c>
      <c r="AE61" s="141">
        <v>6</v>
      </c>
      <c r="AF61" s="141">
        <v>0</v>
      </c>
      <c r="AG61" s="144">
        <f>K61+V61</f>
        <v>170044459</v>
      </c>
    </row>
    <row r="62" spans="2:33" ht="132.6" customHeight="1" x14ac:dyDescent="0.25">
      <c r="B62" s="142" t="s">
        <v>214</v>
      </c>
      <c r="C62" s="141">
        <v>300</v>
      </c>
      <c r="D62" s="143"/>
      <c r="E62" s="141">
        <v>88</v>
      </c>
      <c r="F62" s="141">
        <v>285</v>
      </c>
      <c r="G62" s="141">
        <v>12</v>
      </c>
      <c r="H62" s="141">
        <v>289</v>
      </c>
      <c r="I62" s="141">
        <v>5</v>
      </c>
      <c r="J62" s="141">
        <v>3</v>
      </c>
      <c r="K62" s="249">
        <v>6074847</v>
      </c>
      <c r="M62" s="142" t="s">
        <v>214</v>
      </c>
      <c r="N62" s="141">
        <v>300</v>
      </c>
      <c r="O62" s="143"/>
      <c r="P62" s="141">
        <v>31</v>
      </c>
      <c r="Q62" s="141">
        <v>90</v>
      </c>
      <c r="R62" s="141">
        <v>0</v>
      </c>
      <c r="S62" s="141">
        <v>88</v>
      </c>
      <c r="T62" s="141">
        <v>1</v>
      </c>
      <c r="U62" s="141">
        <v>1</v>
      </c>
      <c r="V62" s="249">
        <v>2187520</v>
      </c>
      <c r="X62" s="142" t="s">
        <v>214</v>
      </c>
      <c r="Y62" s="141">
        <v>300</v>
      </c>
      <c r="Z62" s="143"/>
      <c r="AA62" s="141">
        <v>119</v>
      </c>
      <c r="AB62" s="141">
        <v>375</v>
      </c>
      <c r="AC62" s="141">
        <v>12</v>
      </c>
      <c r="AD62" s="141">
        <v>377</v>
      </c>
      <c r="AE62" s="141">
        <v>6</v>
      </c>
      <c r="AF62" s="141">
        <v>4</v>
      </c>
      <c r="AG62" s="144">
        <f>K62+V62</f>
        <v>8262367</v>
      </c>
    </row>
    <row r="63" spans="2:33" x14ac:dyDescent="0.25">
      <c r="B63" s="509" t="s">
        <v>92</v>
      </c>
      <c r="C63" s="509"/>
      <c r="D63" s="143"/>
      <c r="E63" s="145">
        <f t="shared" ref="E63:K63" si="12">E61+E62</f>
        <v>174</v>
      </c>
      <c r="F63" s="145">
        <f t="shared" si="12"/>
        <v>923</v>
      </c>
      <c r="G63" s="145">
        <f t="shared" si="12"/>
        <v>84</v>
      </c>
      <c r="H63" s="145">
        <f t="shared" si="12"/>
        <v>994</v>
      </c>
      <c r="I63" s="145">
        <f t="shared" si="12"/>
        <v>10</v>
      </c>
      <c r="J63" s="145">
        <f t="shared" si="12"/>
        <v>3</v>
      </c>
      <c r="K63" s="147">
        <f t="shared" si="12"/>
        <v>153148657</v>
      </c>
      <c r="M63" s="509" t="s">
        <v>92</v>
      </c>
      <c r="N63" s="509"/>
      <c r="O63" s="143"/>
      <c r="P63" s="145">
        <f t="shared" ref="P63:V63" si="13">P61+P62</f>
        <v>76</v>
      </c>
      <c r="Q63" s="145">
        <f t="shared" si="13"/>
        <v>303</v>
      </c>
      <c r="R63" s="145">
        <f t="shared" si="13"/>
        <v>14</v>
      </c>
      <c r="S63" s="145">
        <f t="shared" si="13"/>
        <v>314</v>
      </c>
      <c r="T63" s="145">
        <f t="shared" si="13"/>
        <v>2</v>
      </c>
      <c r="U63" s="145">
        <f t="shared" si="13"/>
        <v>1</v>
      </c>
      <c r="V63" s="147">
        <f t="shared" si="13"/>
        <v>25158169</v>
      </c>
      <c r="X63" s="509" t="s">
        <v>92</v>
      </c>
      <c r="Y63" s="509"/>
      <c r="Z63" s="143"/>
      <c r="AA63" s="145">
        <f t="shared" ref="AA63:AG63" si="14">AA61+AA62</f>
        <v>250</v>
      </c>
      <c r="AB63" s="145">
        <f t="shared" si="14"/>
        <v>1226</v>
      </c>
      <c r="AC63" s="145">
        <f t="shared" si="14"/>
        <v>98</v>
      </c>
      <c r="AD63" s="145">
        <f t="shared" si="14"/>
        <v>1308</v>
      </c>
      <c r="AE63" s="145">
        <f t="shared" si="14"/>
        <v>12</v>
      </c>
      <c r="AF63" s="145">
        <f t="shared" si="14"/>
        <v>4</v>
      </c>
      <c r="AG63" s="147">
        <f t="shared" si="14"/>
        <v>178306826</v>
      </c>
    </row>
    <row r="64" spans="2:33" ht="15" customHeight="1" x14ac:dyDescent="0.25">
      <c r="B64" s="508" t="s">
        <v>215</v>
      </c>
      <c r="C64" s="508"/>
      <c r="D64" s="508"/>
      <c r="E64" s="508"/>
      <c r="F64" s="508"/>
      <c r="G64" s="508"/>
      <c r="H64" s="508"/>
      <c r="I64" s="508"/>
      <c r="J64" s="508"/>
      <c r="K64" s="508"/>
      <c r="M64" s="508" t="s">
        <v>215</v>
      </c>
      <c r="N64" s="508"/>
      <c r="O64" s="508"/>
      <c r="P64" s="508"/>
      <c r="Q64" s="508"/>
      <c r="R64" s="508"/>
      <c r="S64" s="508"/>
      <c r="T64" s="508"/>
      <c r="U64" s="508"/>
      <c r="V64" s="508"/>
      <c r="X64" s="508" t="s">
        <v>215</v>
      </c>
      <c r="Y64" s="508"/>
      <c r="Z64" s="508"/>
      <c r="AA64" s="508"/>
      <c r="AB64" s="508"/>
      <c r="AC64" s="508"/>
      <c r="AD64" s="508"/>
      <c r="AE64" s="508"/>
      <c r="AF64" s="508"/>
      <c r="AG64" s="508"/>
    </row>
    <row r="65" spans="2:33" ht="83.45" customHeight="1" x14ac:dyDescent="0.25">
      <c r="B65" s="142" t="s">
        <v>216</v>
      </c>
      <c r="C65" s="141">
        <v>310</v>
      </c>
      <c r="D65" s="143"/>
      <c r="E65" s="141">
        <v>10</v>
      </c>
      <c r="F65" s="141">
        <v>11</v>
      </c>
      <c r="G65" s="141">
        <v>0</v>
      </c>
      <c r="H65" s="141">
        <v>8</v>
      </c>
      <c r="I65" s="141">
        <v>1</v>
      </c>
      <c r="J65" s="141">
        <v>2</v>
      </c>
      <c r="K65" s="249">
        <v>703248</v>
      </c>
      <c r="M65" s="142" t="s">
        <v>216</v>
      </c>
      <c r="N65" s="141">
        <v>310</v>
      </c>
      <c r="O65" s="143"/>
      <c r="P65" s="141">
        <v>0</v>
      </c>
      <c r="Q65" s="141">
        <v>0</v>
      </c>
      <c r="R65" s="141">
        <v>0</v>
      </c>
      <c r="S65" s="141">
        <v>0</v>
      </c>
      <c r="T65" s="141">
        <v>0</v>
      </c>
      <c r="U65" s="141">
        <v>0</v>
      </c>
      <c r="V65" s="144">
        <v>0</v>
      </c>
      <c r="X65" s="142" t="s">
        <v>216</v>
      </c>
      <c r="Y65" s="141">
        <v>310</v>
      </c>
      <c r="Z65" s="143"/>
      <c r="AA65" s="141">
        <v>10</v>
      </c>
      <c r="AB65" s="141">
        <v>11</v>
      </c>
      <c r="AC65" s="141">
        <v>0</v>
      </c>
      <c r="AD65" s="141">
        <v>8</v>
      </c>
      <c r="AE65" s="141">
        <v>1</v>
      </c>
      <c r="AF65" s="141">
        <v>2</v>
      </c>
      <c r="AG65" s="144">
        <f>K65+V65</f>
        <v>703248</v>
      </c>
    </row>
    <row r="66" spans="2:33" x14ac:dyDescent="0.25">
      <c r="B66" s="509" t="s">
        <v>92</v>
      </c>
      <c r="C66" s="509"/>
      <c r="D66" s="143"/>
      <c r="E66" s="145">
        <f t="shared" ref="E66:K66" si="15">E65</f>
        <v>10</v>
      </c>
      <c r="F66" s="145">
        <f t="shared" si="15"/>
        <v>11</v>
      </c>
      <c r="G66" s="145">
        <f t="shared" si="15"/>
        <v>0</v>
      </c>
      <c r="H66" s="145">
        <f t="shared" si="15"/>
        <v>8</v>
      </c>
      <c r="I66" s="145">
        <f t="shared" si="15"/>
        <v>1</v>
      </c>
      <c r="J66" s="145">
        <f t="shared" si="15"/>
        <v>2</v>
      </c>
      <c r="K66" s="145">
        <f t="shared" si="15"/>
        <v>703248</v>
      </c>
      <c r="M66" s="509" t="s">
        <v>92</v>
      </c>
      <c r="N66" s="509"/>
      <c r="O66" s="143"/>
      <c r="P66" s="145">
        <f t="shared" ref="P66:V66" si="16">P65</f>
        <v>0</v>
      </c>
      <c r="Q66" s="145">
        <f t="shared" si="16"/>
        <v>0</v>
      </c>
      <c r="R66" s="145">
        <f t="shared" si="16"/>
        <v>0</v>
      </c>
      <c r="S66" s="145">
        <f t="shared" si="16"/>
        <v>0</v>
      </c>
      <c r="T66" s="145">
        <f t="shared" si="16"/>
        <v>0</v>
      </c>
      <c r="U66" s="145">
        <f t="shared" si="16"/>
        <v>0</v>
      </c>
      <c r="V66" s="147">
        <f t="shared" si="16"/>
        <v>0</v>
      </c>
      <c r="X66" s="509" t="s">
        <v>92</v>
      </c>
      <c r="Y66" s="509"/>
      <c r="Z66" s="143"/>
      <c r="AA66" s="145">
        <f t="shared" ref="AA66:AG66" si="17">AA65</f>
        <v>10</v>
      </c>
      <c r="AB66" s="145">
        <f t="shared" si="17"/>
        <v>11</v>
      </c>
      <c r="AC66" s="145">
        <f t="shared" si="17"/>
        <v>0</v>
      </c>
      <c r="AD66" s="145">
        <f t="shared" si="17"/>
        <v>8</v>
      </c>
      <c r="AE66" s="145">
        <f t="shared" si="17"/>
        <v>1</v>
      </c>
      <c r="AF66" s="145">
        <f t="shared" si="17"/>
        <v>2</v>
      </c>
      <c r="AG66" s="147">
        <f t="shared" si="17"/>
        <v>703248</v>
      </c>
    </row>
    <row r="67" spans="2:33" ht="15" customHeight="1" x14ac:dyDescent="0.25">
      <c r="B67" s="508" t="s">
        <v>205</v>
      </c>
      <c r="C67" s="508"/>
      <c r="D67" s="508"/>
      <c r="E67" s="508"/>
      <c r="F67" s="508"/>
      <c r="G67" s="508"/>
      <c r="H67" s="508"/>
      <c r="I67" s="508"/>
      <c r="J67" s="508"/>
      <c r="K67" s="508"/>
      <c r="M67" s="508" t="s">
        <v>205</v>
      </c>
      <c r="N67" s="508"/>
      <c r="O67" s="508"/>
      <c r="P67" s="508"/>
      <c r="Q67" s="508"/>
      <c r="R67" s="508"/>
      <c r="S67" s="508"/>
      <c r="T67" s="508"/>
      <c r="U67" s="508"/>
      <c r="V67" s="508"/>
      <c r="X67" s="508" t="s">
        <v>205</v>
      </c>
      <c r="Y67" s="508"/>
      <c r="Z67" s="508"/>
      <c r="AA67" s="508"/>
      <c r="AB67" s="508"/>
      <c r="AC67" s="508"/>
      <c r="AD67" s="508"/>
      <c r="AE67" s="508"/>
      <c r="AF67" s="508"/>
      <c r="AG67" s="508"/>
    </row>
    <row r="68" spans="2:33" ht="57" customHeight="1" x14ac:dyDescent="0.25">
      <c r="B68" s="142" t="s">
        <v>206</v>
      </c>
      <c r="C68" s="141">
        <v>320</v>
      </c>
      <c r="D68" s="143"/>
      <c r="E68" s="141">
        <v>1862</v>
      </c>
      <c r="F68" s="141">
        <v>2371</v>
      </c>
      <c r="G68" s="141">
        <v>50</v>
      </c>
      <c r="H68" s="141">
        <v>2358</v>
      </c>
      <c r="I68" s="141">
        <v>58</v>
      </c>
      <c r="J68" s="141">
        <v>5</v>
      </c>
      <c r="K68" s="249">
        <v>33259426</v>
      </c>
      <c r="M68" s="142" t="s">
        <v>206</v>
      </c>
      <c r="N68" s="141">
        <v>320</v>
      </c>
      <c r="O68" s="143"/>
      <c r="P68" s="141">
        <v>1549</v>
      </c>
      <c r="Q68" s="141">
        <v>1912</v>
      </c>
      <c r="R68" s="141">
        <v>50</v>
      </c>
      <c r="S68" s="141">
        <v>1927</v>
      </c>
      <c r="T68" s="141">
        <v>27</v>
      </c>
      <c r="U68" s="141">
        <v>8</v>
      </c>
      <c r="V68" s="249">
        <v>26079659</v>
      </c>
      <c r="X68" s="142" t="s">
        <v>206</v>
      </c>
      <c r="Y68" s="141">
        <v>320</v>
      </c>
      <c r="Z68" s="143"/>
      <c r="AA68" s="141">
        <v>3411</v>
      </c>
      <c r="AB68" s="141">
        <v>4283</v>
      </c>
      <c r="AC68" s="141">
        <v>100</v>
      </c>
      <c r="AD68" s="141">
        <v>4285</v>
      </c>
      <c r="AE68" s="141">
        <v>85</v>
      </c>
      <c r="AF68" s="141">
        <v>13</v>
      </c>
      <c r="AG68" s="144">
        <f>K68+V68</f>
        <v>59339085</v>
      </c>
    </row>
    <row r="69" spans="2:33" ht="97.5" customHeight="1" x14ac:dyDescent="0.25">
      <c r="B69" s="142" t="s">
        <v>217</v>
      </c>
      <c r="C69" s="141">
        <v>330</v>
      </c>
      <c r="D69" s="143"/>
      <c r="E69" s="141">
        <v>895</v>
      </c>
      <c r="F69" s="141">
        <v>1683</v>
      </c>
      <c r="G69" s="141">
        <v>75</v>
      </c>
      <c r="H69" s="141">
        <v>1619</v>
      </c>
      <c r="I69" s="141">
        <v>111</v>
      </c>
      <c r="J69" s="141">
        <v>28</v>
      </c>
      <c r="K69" s="249">
        <v>13956011</v>
      </c>
      <c r="M69" s="142" t="s">
        <v>217</v>
      </c>
      <c r="N69" s="141">
        <v>330</v>
      </c>
      <c r="O69" s="143"/>
      <c r="P69" s="141">
        <v>484</v>
      </c>
      <c r="Q69" s="141">
        <v>604</v>
      </c>
      <c r="R69" s="141">
        <v>8</v>
      </c>
      <c r="S69" s="141">
        <v>596</v>
      </c>
      <c r="T69" s="141">
        <v>11</v>
      </c>
      <c r="U69" s="141">
        <v>5</v>
      </c>
      <c r="V69" s="249">
        <v>7936088</v>
      </c>
      <c r="X69" s="142" t="s">
        <v>217</v>
      </c>
      <c r="Y69" s="141">
        <v>330</v>
      </c>
      <c r="Z69" s="143"/>
      <c r="AA69" s="141">
        <v>1379</v>
      </c>
      <c r="AB69" s="141">
        <v>2287</v>
      </c>
      <c r="AC69" s="141">
        <v>83</v>
      </c>
      <c r="AD69" s="141">
        <v>2215</v>
      </c>
      <c r="AE69" s="141">
        <v>122</v>
      </c>
      <c r="AF69" s="141">
        <v>33</v>
      </c>
      <c r="AG69" s="144">
        <f>K69+V69</f>
        <v>21892099</v>
      </c>
    </row>
    <row r="70" spans="2:33" x14ac:dyDescent="0.25">
      <c r="B70" s="509" t="s">
        <v>92</v>
      </c>
      <c r="C70" s="509"/>
      <c r="D70" s="143"/>
      <c r="E70" s="145">
        <f t="shared" ref="E70:K70" si="18">E68+E69</f>
        <v>2757</v>
      </c>
      <c r="F70" s="145">
        <f t="shared" si="18"/>
        <v>4054</v>
      </c>
      <c r="G70" s="145">
        <f t="shared" si="18"/>
        <v>125</v>
      </c>
      <c r="H70" s="145">
        <f t="shared" si="18"/>
        <v>3977</v>
      </c>
      <c r="I70" s="145">
        <f t="shared" si="18"/>
        <v>169</v>
      </c>
      <c r="J70" s="145">
        <f t="shared" si="18"/>
        <v>33</v>
      </c>
      <c r="K70" s="147">
        <f t="shared" si="18"/>
        <v>47215437</v>
      </c>
      <c r="M70" s="509" t="s">
        <v>92</v>
      </c>
      <c r="N70" s="509"/>
      <c r="O70" s="143"/>
      <c r="P70" s="145">
        <f t="shared" ref="P70:V70" si="19">P68+P69</f>
        <v>2033</v>
      </c>
      <c r="Q70" s="145">
        <f t="shared" si="19"/>
        <v>2516</v>
      </c>
      <c r="R70" s="145">
        <f t="shared" si="19"/>
        <v>58</v>
      </c>
      <c r="S70" s="145">
        <f t="shared" si="19"/>
        <v>2523</v>
      </c>
      <c r="T70" s="145">
        <f t="shared" si="19"/>
        <v>38</v>
      </c>
      <c r="U70" s="145">
        <f t="shared" si="19"/>
        <v>13</v>
      </c>
      <c r="V70" s="147">
        <f t="shared" si="19"/>
        <v>34015747</v>
      </c>
      <c r="X70" s="509" t="s">
        <v>92</v>
      </c>
      <c r="Y70" s="509"/>
      <c r="Z70" s="143"/>
      <c r="AA70" s="145">
        <f t="shared" ref="AA70:AG70" si="20">AA68+AA69</f>
        <v>4790</v>
      </c>
      <c r="AB70" s="145">
        <f t="shared" si="20"/>
        <v>6570</v>
      </c>
      <c r="AC70" s="145">
        <f t="shared" si="20"/>
        <v>183</v>
      </c>
      <c r="AD70" s="145">
        <f t="shared" si="20"/>
        <v>6500</v>
      </c>
      <c r="AE70" s="145">
        <f t="shared" si="20"/>
        <v>207</v>
      </c>
      <c r="AF70" s="145">
        <f t="shared" si="20"/>
        <v>46</v>
      </c>
      <c r="AG70" s="147">
        <f t="shared" si="20"/>
        <v>81231184</v>
      </c>
    </row>
    <row r="71" spans="2:33" ht="15.75" x14ac:dyDescent="0.25">
      <c r="B71" s="511" t="s">
        <v>218</v>
      </c>
      <c r="C71" s="511"/>
      <c r="D71" s="511"/>
      <c r="E71" s="511"/>
      <c r="F71" s="511"/>
      <c r="M71" s="511" t="s">
        <v>218</v>
      </c>
      <c r="N71" s="511"/>
      <c r="O71" s="511"/>
      <c r="P71" s="511"/>
      <c r="Q71" s="511"/>
      <c r="X71" s="529" t="s">
        <v>218</v>
      </c>
      <c r="Y71" s="529"/>
      <c r="Z71" s="529"/>
      <c r="AA71" s="529"/>
      <c r="AB71" s="529"/>
    </row>
    <row r="72" spans="2:33" ht="45.6" customHeight="1" x14ac:dyDescent="0.25">
      <c r="B72" s="507" t="s">
        <v>121</v>
      </c>
      <c r="C72" s="507"/>
      <c r="D72" s="507"/>
      <c r="E72" s="507"/>
      <c r="F72" s="507"/>
      <c r="G72" s="507"/>
      <c r="H72" s="507"/>
      <c r="I72" s="507" t="s">
        <v>191</v>
      </c>
      <c r="J72" s="507" t="s">
        <v>122</v>
      </c>
      <c r="K72" s="507" t="s">
        <v>123</v>
      </c>
      <c r="M72" s="507" t="s">
        <v>121</v>
      </c>
      <c r="N72" s="507"/>
      <c r="O72" s="507"/>
      <c r="P72" s="507"/>
      <c r="Q72" s="507"/>
      <c r="R72" s="507"/>
      <c r="S72" s="507"/>
      <c r="T72" s="524" t="s">
        <v>191</v>
      </c>
      <c r="U72" s="507" t="s">
        <v>122</v>
      </c>
      <c r="V72" s="507" t="s">
        <v>123</v>
      </c>
      <c r="W72" s="123"/>
      <c r="X72" s="507" t="s">
        <v>121</v>
      </c>
      <c r="Y72" s="507"/>
      <c r="Z72" s="507"/>
      <c r="AA72" s="507"/>
      <c r="AB72" s="507"/>
      <c r="AC72" s="507"/>
      <c r="AD72" s="507"/>
      <c r="AE72" s="524" t="s">
        <v>191</v>
      </c>
      <c r="AF72" s="507" t="s">
        <v>122</v>
      </c>
      <c r="AG72" s="507" t="s">
        <v>123</v>
      </c>
    </row>
    <row r="73" spans="2:33" ht="15" hidden="1" customHeight="1" thickBot="1" x14ac:dyDescent="0.35">
      <c r="B73" s="507"/>
      <c r="C73" s="507"/>
      <c r="D73" s="507"/>
      <c r="E73" s="507"/>
      <c r="F73" s="507"/>
      <c r="G73" s="507"/>
      <c r="H73" s="507"/>
      <c r="I73" s="507"/>
      <c r="J73" s="507"/>
      <c r="K73" s="507"/>
      <c r="M73" s="507"/>
      <c r="N73" s="507"/>
      <c r="O73" s="507"/>
      <c r="P73" s="507"/>
      <c r="Q73" s="507"/>
      <c r="R73" s="507"/>
      <c r="S73" s="507"/>
      <c r="T73" s="524"/>
      <c r="U73" s="507"/>
      <c r="V73" s="507"/>
      <c r="W73" s="123"/>
      <c r="X73" s="507"/>
      <c r="Y73" s="507"/>
      <c r="Z73" s="507"/>
      <c r="AA73" s="507"/>
      <c r="AB73" s="507"/>
      <c r="AC73" s="507"/>
      <c r="AD73" s="507"/>
      <c r="AE73" s="524"/>
      <c r="AF73" s="507"/>
      <c r="AG73" s="507"/>
    </row>
    <row r="74" spans="2:33" x14ac:dyDescent="0.25">
      <c r="B74" s="515" t="s">
        <v>197</v>
      </c>
      <c r="C74" s="515"/>
      <c r="D74" s="515"/>
      <c r="E74" s="515"/>
      <c r="F74" s="515"/>
      <c r="G74" s="515"/>
      <c r="H74" s="515"/>
      <c r="I74" s="141" t="s">
        <v>198</v>
      </c>
      <c r="J74" s="141">
        <v>1</v>
      </c>
      <c r="K74" s="141">
        <v>2</v>
      </c>
      <c r="M74" s="515" t="s">
        <v>197</v>
      </c>
      <c r="N74" s="515"/>
      <c r="O74" s="515"/>
      <c r="P74" s="515"/>
      <c r="Q74" s="515"/>
      <c r="R74" s="515"/>
      <c r="S74" s="515"/>
      <c r="T74" s="153" t="s">
        <v>198</v>
      </c>
      <c r="U74" s="141">
        <v>1</v>
      </c>
      <c r="V74" s="141">
        <v>2</v>
      </c>
      <c r="W74" s="123"/>
      <c r="X74" s="515" t="s">
        <v>197</v>
      </c>
      <c r="Y74" s="515"/>
      <c r="Z74" s="515"/>
      <c r="AA74" s="515"/>
      <c r="AB74" s="515"/>
      <c r="AC74" s="515"/>
      <c r="AD74" s="515"/>
      <c r="AE74" s="153" t="s">
        <v>198</v>
      </c>
      <c r="AF74" s="158">
        <v>1</v>
      </c>
      <c r="AG74" s="158">
        <v>2</v>
      </c>
    </row>
    <row r="75" spans="2:33" ht="38.450000000000003" customHeight="1" x14ac:dyDescent="0.25">
      <c r="B75" s="513" t="s">
        <v>124</v>
      </c>
      <c r="C75" s="513"/>
      <c r="D75" s="513"/>
      <c r="E75" s="513"/>
      <c r="F75" s="513"/>
      <c r="G75" s="513"/>
      <c r="H75" s="513"/>
      <c r="I75" s="141">
        <v>340</v>
      </c>
      <c r="J75" s="141">
        <v>105</v>
      </c>
      <c r="K75" s="144">
        <v>6695822</v>
      </c>
      <c r="M75" s="513" t="s">
        <v>124</v>
      </c>
      <c r="N75" s="513"/>
      <c r="O75" s="513"/>
      <c r="P75" s="513"/>
      <c r="Q75" s="513"/>
      <c r="R75" s="513"/>
      <c r="S75" s="513"/>
      <c r="T75" s="153">
        <v>340</v>
      </c>
      <c r="U75" s="141">
        <v>84</v>
      </c>
      <c r="V75" s="249">
        <v>2684434</v>
      </c>
      <c r="W75" s="123"/>
      <c r="X75" s="513" t="s">
        <v>124</v>
      </c>
      <c r="Y75" s="513"/>
      <c r="Z75" s="513"/>
      <c r="AA75" s="513"/>
      <c r="AB75" s="513"/>
      <c r="AC75" s="513"/>
      <c r="AD75" s="513"/>
      <c r="AE75" s="153">
        <v>340</v>
      </c>
      <c r="AF75" s="141">
        <f t="shared" ref="AF75:AF84" si="21">J75+U75</f>
        <v>189</v>
      </c>
      <c r="AG75" s="144">
        <f t="shared" ref="AG75:AG84" si="22">K75+V75</f>
        <v>9380256</v>
      </c>
    </row>
    <row r="76" spans="2:33" ht="39.6" customHeight="1" x14ac:dyDescent="0.25">
      <c r="B76" s="513" t="s">
        <v>125</v>
      </c>
      <c r="C76" s="513"/>
      <c r="D76" s="513"/>
      <c r="E76" s="513"/>
      <c r="F76" s="513"/>
      <c r="G76" s="513"/>
      <c r="H76" s="513"/>
      <c r="I76" s="141">
        <v>350</v>
      </c>
      <c r="J76" s="141">
        <v>263</v>
      </c>
      <c r="K76" s="144">
        <v>1062849</v>
      </c>
      <c r="M76" s="513" t="s">
        <v>125</v>
      </c>
      <c r="N76" s="513"/>
      <c r="O76" s="513"/>
      <c r="P76" s="513"/>
      <c r="Q76" s="513"/>
      <c r="R76" s="513"/>
      <c r="S76" s="513"/>
      <c r="T76" s="153">
        <v>350</v>
      </c>
      <c r="U76" s="141">
        <v>410</v>
      </c>
      <c r="V76" s="249">
        <v>979588</v>
      </c>
      <c r="W76" s="123"/>
      <c r="X76" s="513" t="s">
        <v>125</v>
      </c>
      <c r="Y76" s="513"/>
      <c r="Z76" s="513"/>
      <c r="AA76" s="513"/>
      <c r="AB76" s="513"/>
      <c r="AC76" s="513"/>
      <c r="AD76" s="513"/>
      <c r="AE76" s="153">
        <v>350</v>
      </c>
      <c r="AF76" s="141">
        <f t="shared" si="21"/>
        <v>673</v>
      </c>
      <c r="AG76" s="144">
        <f t="shared" si="22"/>
        <v>2042437</v>
      </c>
    </row>
    <row r="77" spans="2:33" ht="28.9" customHeight="1" x14ac:dyDescent="0.25">
      <c r="B77" s="513" t="s">
        <v>126</v>
      </c>
      <c r="C77" s="513"/>
      <c r="D77" s="513"/>
      <c r="E77" s="513"/>
      <c r="F77" s="513"/>
      <c r="G77" s="513"/>
      <c r="H77" s="513"/>
      <c r="I77" s="141">
        <v>360</v>
      </c>
      <c r="J77" s="141">
        <v>113</v>
      </c>
      <c r="K77" s="144">
        <v>581614</v>
      </c>
      <c r="M77" s="513" t="s">
        <v>126</v>
      </c>
      <c r="N77" s="513"/>
      <c r="O77" s="513"/>
      <c r="P77" s="513"/>
      <c r="Q77" s="513"/>
      <c r="R77" s="513"/>
      <c r="S77" s="513"/>
      <c r="T77" s="153">
        <v>360</v>
      </c>
      <c r="U77" s="141">
        <v>41</v>
      </c>
      <c r="V77" s="249">
        <v>73086</v>
      </c>
      <c r="W77" s="123"/>
      <c r="X77" s="513" t="s">
        <v>126</v>
      </c>
      <c r="Y77" s="513"/>
      <c r="Z77" s="513"/>
      <c r="AA77" s="513"/>
      <c r="AB77" s="513"/>
      <c r="AC77" s="513"/>
      <c r="AD77" s="513"/>
      <c r="AE77" s="153">
        <v>360</v>
      </c>
      <c r="AF77" s="141">
        <f t="shared" si="21"/>
        <v>154</v>
      </c>
      <c r="AG77" s="144">
        <f t="shared" si="22"/>
        <v>654700</v>
      </c>
    </row>
    <row r="78" spans="2:33" ht="31.9" customHeight="1" x14ac:dyDescent="0.25">
      <c r="B78" s="513" t="s">
        <v>127</v>
      </c>
      <c r="C78" s="513"/>
      <c r="D78" s="513"/>
      <c r="E78" s="513"/>
      <c r="F78" s="513"/>
      <c r="G78" s="513"/>
      <c r="H78" s="513"/>
      <c r="I78" s="141">
        <v>370</v>
      </c>
      <c r="J78" s="141">
        <v>623</v>
      </c>
      <c r="K78" s="144">
        <v>2669535</v>
      </c>
      <c r="M78" s="513" t="s">
        <v>127</v>
      </c>
      <c r="N78" s="513"/>
      <c r="O78" s="513"/>
      <c r="P78" s="513"/>
      <c r="Q78" s="513"/>
      <c r="R78" s="513"/>
      <c r="S78" s="513"/>
      <c r="T78" s="153">
        <v>370</v>
      </c>
      <c r="U78" s="141">
        <v>0</v>
      </c>
      <c r="V78" s="144">
        <v>0</v>
      </c>
      <c r="W78" s="123"/>
      <c r="X78" s="513" t="s">
        <v>127</v>
      </c>
      <c r="Y78" s="513"/>
      <c r="Z78" s="513"/>
      <c r="AA78" s="513"/>
      <c r="AB78" s="513"/>
      <c r="AC78" s="513"/>
      <c r="AD78" s="513"/>
      <c r="AE78" s="153">
        <v>370</v>
      </c>
      <c r="AF78" s="141">
        <f t="shared" si="21"/>
        <v>623</v>
      </c>
      <c r="AG78" s="144">
        <f t="shared" si="22"/>
        <v>2669535</v>
      </c>
    </row>
    <row r="79" spans="2:33" ht="19.149999999999999" customHeight="1" x14ac:dyDescent="0.25">
      <c r="B79" s="513" t="s">
        <v>128</v>
      </c>
      <c r="C79" s="513"/>
      <c r="D79" s="513"/>
      <c r="E79" s="513"/>
      <c r="F79" s="513"/>
      <c r="G79" s="513"/>
      <c r="H79" s="513"/>
      <c r="I79" s="141">
        <v>380</v>
      </c>
      <c r="J79" s="141">
        <v>5</v>
      </c>
      <c r="K79" s="144">
        <v>74062</v>
      </c>
      <c r="M79" s="513" t="s">
        <v>128</v>
      </c>
      <c r="N79" s="513"/>
      <c r="O79" s="513"/>
      <c r="P79" s="513"/>
      <c r="Q79" s="513"/>
      <c r="R79" s="513"/>
      <c r="S79" s="513"/>
      <c r="T79" s="153">
        <v>380</v>
      </c>
      <c r="U79" s="141">
        <v>1</v>
      </c>
      <c r="V79" s="249">
        <v>12651</v>
      </c>
      <c r="W79" s="123"/>
      <c r="X79" s="513" t="s">
        <v>128</v>
      </c>
      <c r="Y79" s="513"/>
      <c r="Z79" s="513"/>
      <c r="AA79" s="513"/>
      <c r="AB79" s="513"/>
      <c r="AC79" s="513"/>
      <c r="AD79" s="513"/>
      <c r="AE79" s="153">
        <v>380</v>
      </c>
      <c r="AF79" s="141">
        <f t="shared" si="21"/>
        <v>6</v>
      </c>
      <c r="AG79" s="144">
        <f t="shared" si="22"/>
        <v>86713</v>
      </c>
    </row>
    <row r="80" spans="2:33" ht="50.45" customHeight="1" x14ac:dyDescent="0.25">
      <c r="B80" s="513" t="s">
        <v>129</v>
      </c>
      <c r="C80" s="513"/>
      <c r="D80" s="513"/>
      <c r="E80" s="513"/>
      <c r="F80" s="513"/>
      <c r="G80" s="513"/>
      <c r="H80" s="513"/>
      <c r="I80" s="141">
        <v>390</v>
      </c>
      <c r="J80" s="141">
        <v>233</v>
      </c>
      <c r="K80" s="141">
        <v>100943</v>
      </c>
      <c r="M80" s="513" t="s">
        <v>129</v>
      </c>
      <c r="N80" s="513"/>
      <c r="O80" s="513"/>
      <c r="P80" s="513"/>
      <c r="Q80" s="513"/>
      <c r="R80" s="513"/>
      <c r="S80" s="513"/>
      <c r="T80" s="153">
        <v>390</v>
      </c>
      <c r="U80" s="160">
        <v>0</v>
      </c>
      <c r="V80" s="160">
        <v>0</v>
      </c>
      <c r="X80" s="513" t="s">
        <v>129</v>
      </c>
      <c r="Y80" s="513"/>
      <c r="Z80" s="513"/>
      <c r="AA80" s="513"/>
      <c r="AB80" s="513"/>
      <c r="AC80" s="513"/>
      <c r="AD80" s="513"/>
      <c r="AE80" s="153">
        <v>390</v>
      </c>
      <c r="AF80" s="160">
        <f t="shared" si="21"/>
        <v>233</v>
      </c>
      <c r="AG80" s="160">
        <f t="shared" si="22"/>
        <v>100943</v>
      </c>
    </row>
    <row r="81" spans="2:33" ht="45.6" customHeight="1" x14ac:dyDescent="0.25">
      <c r="B81" s="513" t="s">
        <v>130</v>
      </c>
      <c r="C81" s="513"/>
      <c r="D81" s="513"/>
      <c r="E81" s="513"/>
      <c r="F81" s="513"/>
      <c r="G81" s="513"/>
      <c r="H81" s="513"/>
      <c r="I81" s="141">
        <v>400</v>
      </c>
      <c r="J81" s="141">
        <v>401</v>
      </c>
      <c r="K81" s="141">
        <v>152074</v>
      </c>
      <c r="M81" s="513" t="s">
        <v>130</v>
      </c>
      <c r="N81" s="513"/>
      <c r="O81" s="513"/>
      <c r="P81" s="513"/>
      <c r="Q81" s="513"/>
      <c r="R81" s="513"/>
      <c r="S81" s="513"/>
      <c r="T81" s="153">
        <v>400</v>
      </c>
      <c r="U81" s="160">
        <v>0</v>
      </c>
      <c r="V81" s="160">
        <v>0</v>
      </c>
      <c r="X81" s="513" t="s">
        <v>130</v>
      </c>
      <c r="Y81" s="513"/>
      <c r="Z81" s="513"/>
      <c r="AA81" s="513"/>
      <c r="AB81" s="513"/>
      <c r="AC81" s="513"/>
      <c r="AD81" s="513"/>
      <c r="AE81" s="153">
        <v>400</v>
      </c>
      <c r="AF81" s="160">
        <f t="shared" si="21"/>
        <v>401</v>
      </c>
      <c r="AG81" s="160">
        <f t="shared" si="22"/>
        <v>152074</v>
      </c>
    </row>
    <row r="82" spans="2:33" ht="37.15" customHeight="1" x14ac:dyDescent="0.25">
      <c r="B82" s="513" t="s">
        <v>131</v>
      </c>
      <c r="C82" s="513"/>
      <c r="D82" s="513"/>
      <c r="E82" s="513"/>
      <c r="F82" s="513"/>
      <c r="G82" s="513"/>
      <c r="H82" s="513"/>
      <c r="I82" s="141">
        <v>410</v>
      </c>
      <c r="J82" s="141">
        <v>54</v>
      </c>
      <c r="K82" s="141">
        <v>85313</v>
      </c>
      <c r="M82" s="513" t="s">
        <v>131</v>
      </c>
      <c r="N82" s="513"/>
      <c r="O82" s="513"/>
      <c r="P82" s="513"/>
      <c r="Q82" s="513"/>
      <c r="R82" s="513"/>
      <c r="S82" s="513"/>
      <c r="T82" s="153">
        <v>410</v>
      </c>
      <c r="U82" s="160">
        <v>0</v>
      </c>
      <c r="V82" s="160">
        <v>0</v>
      </c>
      <c r="X82" s="513" t="s">
        <v>131</v>
      </c>
      <c r="Y82" s="513"/>
      <c r="Z82" s="513"/>
      <c r="AA82" s="513"/>
      <c r="AB82" s="513"/>
      <c r="AC82" s="513"/>
      <c r="AD82" s="513"/>
      <c r="AE82" s="153">
        <v>410</v>
      </c>
      <c r="AF82" s="160">
        <f t="shared" si="21"/>
        <v>54</v>
      </c>
      <c r="AG82" s="160">
        <f t="shared" si="22"/>
        <v>85313</v>
      </c>
    </row>
    <row r="83" spans="2:33" ht="29.25" customHeight="1" x14ac:dyDescent="0.25">
      <c r="B83" s="516" t="s">
        <v>416</v>
      </c>
      <c r="C83" s="517"/>
      <c r="D83" s="517"/>
      <c r="E83" s="517"/>
      <c r="F83" s="517"/>
      <c r="G83" s="517"/>
      <c r="H83" s="518"/>
      <c r="I83" s="248">
        <v>420</v>
      </c>
      <c r="J83" s="248">
        <v>62</v>
      </c>
      <c r="K83" s="248">
        <v>56745</v>
      </c>
      <c r="M83" s="516" t="s">
        <v>416</v>
      </c>
      <c r="N83" s="517"/>
      <c r="O83" s="517"/>
      <c r="P83" s="517"/>
      <c r="Q83" s="517"/>
      <c r="R83" s="517"/>
      <c r="S83" s="518"/>
      <c r="T83" s="153">
        <v>420</v>
      </c>
      <c r="U83" s="160">
        <v>0</v>
      </c>
      <c r="V83" s="160">
        <v>0</v>
      </c>
      <c r="X83" s="516" t="s">
        <v>416</v>
      </c>
      <c r="Y83" s="517"/>
      <c r="Z83" s="517"/>
      <c r="AA83" s="517"/>
      <c r="AB83" s="517"/>
      <c r="AC83" s="517"/>
      <c r="AD83" s="518"/>
      <c r="AE83" s="153">
        <v>420</v>
      </c>
      <c r="AF83" s="160">
        <f t="shared" si="21"/>
        <v>62</v>
      </c>
      <c r="AG83" s="160">
        <f t="shared" si="22"/>
        <v>56745</v>
      </c>
    </row>
    <row r="84" spans="2:33" ht="43.5" customHeight="1" x14ac:dyDescent="0.25">
      <c r="B84" s="516" t="s">
        <v>417</v>
      </c>
      <c r="C84" s="517"/>
      <c r="D84" s="517"/>
      <c r="E84" s="517"/>
      <c r="F84" s="517"/>
      <c r="G84" s="517"/>
      <c r="H84" s="518"/>
      <c r="I84" s="248">
        <v>430</v>
      </c>
      <c r="J84" s="248">
        <v>0</v>
      </c>
      <c r="K84" s="248">
        <v>0</v>
      </c>
      <c r="M84" s="516" t="s">
        <v>417</v>
      </c>
      <c r="N84" s="517"/>
      <c r="O84" s="517"/>
      <c r="P84" s="517"/>
      <c r="Q84" s="517"/>
      <c r="R84" s="517"/>
      <c r="S84" s="518"/>
      <c r="T84" s="153">
        <v>430</v>
      </c>
      <c r="U84" s="160">
        <v>0</v>
      </c>
      <c r="V84" s="160">
        <v>0</v>
      </c>
      <c r="X84" s="516" t="s">
        <v>417</v>
      </c>
      <c r="Y84" s="517"/>
      <c r="Z84" s="517"/>
      <c r="AA84" s="517"/>
      <c r="AB84" s="517"/>
      <c r="AC84" s="517"/>
      <c r="AD84" s="518"/>
      <c r="AE84" s="153">
        <v>430</v>
      </c>
      <c r="AF84" s="160">
        <f t="shared" si="21"/>
        <v>0</v>
      </c>
      <c r="AG84" s="160">
        <f t="shared" si="22"/>
        <v>0</v>
      </c>
    </row>
    <row r="85" spans="2:33" x14ac:dyDescent="0.25">
      <c r="B85" s="509" t="s">
        <v>92</v>
      </c>
      <c r="C85" s="509"/>
      <c r="D85" s="509"/>
      <c r="E85" s="509"/>
      <c r="F85" s="509"/>
      <c r="G85" s="509"/>
      <c r="H85" s="509"/>
      <c r="I85" s="509"/>
      <c r="J85" s="195">
        <f>J75+J76+J77+J78+J79+J80+J81+J82+J83+J84</f>
        <v>1859</v>
      </c>
      <c r="K85" s="195">
        <f>K75+K76+K77+K78+K79+K80+K81+K82+K83+K84</f>
        <v>11478957</v>
      </c>
      <c r="M85" s="509" t="s">
        <v>92</v>
      </c>
      <c r="N85" s="509"/>
      <c r="O85" s="509"/>
      <c r="P85" s="509"/>
      <c r="Q85" s="509"/>
      <c r="R85" s="509"/>
      <c r="S85" s="509"/>
      <c r="T85" s="523"/>
      <c r="U85" s="161">
        <f>U75+U76+U77+U78+U79+U80+U81+U82+U83+U84</f>
        <v>536</v>
      </c>
      <c r="V85" s="161">
        <f>V75+V76+V77+V78+V79+V80+V81+V82+V83+V84</f>
        <v>3749759</v>
      </c>
      <c r="X85" s="509" t="s">
        <v>92</v>
      </c>
      <c r="Y85" s="509"/>
      <c r="Z85" s="509"/>
      <c r="AA85" s="509"/>
      <c r="AB85" s="509"/>
      <c r="AC85" s="509"/>
      <c r="AD85" s="509"/>
      <c r="AE85" s="523"/>
      <c r="AF85" s="162">
        <f>AF75+AF76+AF77+AF78+AF79+AF80+AF81+AF82+AF83+AF84</f>
        <v>2395</v>
      </c>
      <c r="AG85" s="161">
        <f>AG75+AG76+AG77+AG78+AG79+AG80+AG81+AG82+AG83+AG84</f>
        <v>15228716</v>
      </c>
    </row>
    <row r="86" spans="2:33" ht="15.75" x14ac:dyDescent="0.25">
      <c r="B86" s="511" t="s">
        <v>219</v>
      </c>
      <c r="C86" s="511"/>
      <c r="D86" s="511"/>
      <c r="E86" s="511"/>
      <c r="M86" s="511" t="s">
        <v>219</v>
      </c>
      <c r="N86" s="511"/>
      <c r="O86" s="511"/>
      <c r="P86" s="511"/>
      <c r="X86" s="511" t="s">
        <v>219</v>
      </c>
      <c r="Y86" s="511"/>
      <c r="Z86" s="511"/>
      <c r="AA86" s="511"/>
    </row>
    <row r="87" spans="2:33" ht="32.25" customHeight="1" x14ac:dyDescent="0.25">
      <c r="B87" s="514"/>
      <c r="C87" s="514"/>
      <c r="D87" s="514"/>
      <c r="E87" s="514"/>
      <c r="F87" s="514"/>
      <c r="G87" s="514"/>
      <c r="H87" s="514"/>
      <c r="I87" s="514"/>
      <c r="J87" s="148" t="s">
        <v>191</v>
      </c>
      <c r="K87" s="148" t="s">
        <v>222</v>
      </c>
      <c r="L87" s="123"/>
      <c r="M87" s="514"/>
      <c r="N87" s="514"/>
      <c r="O87" s="514"/>
      <c r="P87" s="514"/>
      <c r="Q87" s="514"/>
      <c r="R87" s="514"/>
      <c r="S87" s="514"/>
      <c r="T87" s="514"/>
      <c r="U87" s="154" t="s">
        <v>191</v>
      </c>
      <c r="V87" s="148" t="s">
        <v>222</v>
      </c>
      <c r="W87" s="123"/>
      <c r="X87" s="514"/>
      <c r="Y87" s="514"/>
      <c r="Z87" s="514"/>
      <c r="AA87" s="514"/>
      <c r="AB87" s="514"/>
      <c r="AC87" s="514"/>
      <c r="AD87" s="514"/>
      <c r="AE87" s="514"/>
      <c r="AF87" s="154" t="s">
        <v>191</v>
      </c>
      <c r="AG87" s="148" t="s">
        <v>222</v>
      </c>
    </row>
    <row r="88" spans="2:33" x14ac:dyDescent="0.25">
      <c r="B88" s="465" t="s">
        <v>197</v>
      </c>
      <c r="C88" s="465"/>
      <c r="D88" s="465"/>
      <c r="E88" s="465"/>
      <c r="F88" s="465"/>
      <c r="G88" s="465"/>
      <c r="H88" s="465"/>
      <c r="I88" s="465"/>
      <c r="J88" s="141" t="s">
        <v>198</v>
      </c>
      <c r="K88" s="141">
        <v>1</v>
      </c>
      <c r="L88" s="123"/>
      <c r="M88" s="465" t="s">
        <v>197</v>
      </c>
      <c r="N88" s="465"/>
      <c r="O88" s="465"/>
      <c r="P88" s="465"/>
      <c r="Q88" s="465"/>
      <c r="R88" s="465"/>
      <c r="S88" s="465"/>
      <c r="T88" s="465"/>
      <c r="U88" s="153" t="s">
        <v>198</v>
      </c>
      <c r="V88" s="141">
        <v>1</v>
      </c>
      <c r="W88" s="123"/>
      <c r="X88" s="465" t="s">
        <v>197</v>
      </c>
      <c r="Y88" s="465"/>
      <c r="Z88" s="465"/>
      <c r="AA88" s="465"/>
      <c r="AB88" s="465"/>
      <c r="AC88" s="465"/>
      <c r="AD88" s="465"/>
      <c r="AE88" s="465"/>
      <c r="AF88" s="153" t="s">
        <v>198</v>
      </c>
      <c r="AG88" s="191">
        <v>1</v>
      </c>
    </row>
    <row r="89" spans="2:33" x14ac:dyDescent="0.25">
      <c r="B89" s="520" t="s">
        <v>220</v>
      </c>
      <c r="C89" s="520"/>
      <c r="D89" s="520"/>
      <c r="E89" s="520"/>
      <c r="F89" s="520"/>
      <c r="G89" s="520"/>
      <c r="H89" s="520"/>
      <c r="I89" s="520"/>
      <c r="J89" s="141">
        <v>440</v>
      </c>
      <c r="K89" s="250">
        <v>1480096304</v>
      </c>
      <c r="L89" s="123"/>
      <c r="M89" s="520" t="s">
        <v>220</v>
      </c>
      <c r="N89" s="520"/>
      <c r="O89" s="520"/>
      <c r="P89" s="520"/>
      <c r="Q89" s="520"/>
      <c r="R89" s="520"/>
      <c r="S89" s="520"/>
      <c r="T89" s="520"/>
      <c r="U89" s="153">
        <v>440</v>
      </c>
      <c r="V89" s="251">
        <v>895374984</v>
      </c>
      <c r="W89" s="123"/>
      <c r="X89" s="520" t="s">
        <v>220</v>
      </c>
      <c r="Y89" s="520"/>
      <c r="Z89" s="520"/>
      <c r="AA89" s="520"/>
      <c r="AB89" s="520"/>
      <c r="AC89" s="520"/>
      <c r="AD89" s="520"/>
      <c r="AE89" s="520"/>
      <c r="AF89" s="153">
        <v>440</v>
      </c>
      <c r="AG89" s="147">
        <f>K89+V89</f>
        <v>2375471288</v>
      </c>
    </row>
    <row r="90" spans="2:33" x14ac:dyDescent="0.25">
      <c r="B90" s="520" t="s">
        <v>221</v>
      </c>
      <c r="C90" s="520"/>
      <c r="D90" s="520"/>
      <c r="E90" s="520"/>
      <c r="F90" s="520"/>
      <c r="G90" s="520"/>
      <c r="H90" s="520"/>
      <c r="I90" s="520"/>
      <c r="J90" s="141">
        <v>450</v>
      </c>
      <c r="K90" s="250">
        <v>46754925</v>
      </c>
      <c r="L90" s="123"/>
      <c r="M90" s="520" t="s">
        <v>221</v>
      </c>
      <c r="N90" s="520"/>
      <c r="O90" s="520"/>
      <c r="P90" s="520"/>
      <c r="Q90" s="520"/>
      <c r="R90" s="520"/>
      <c r="S90" s="520"/>
      <c r="T90" s="520"/>
      <c r="U90" s="153">
        <v>450</v>
      </c>
      <c r="V90" s="251">
        <v>16210848</v>
      </c>
      <c r="W90" s="123"/>
      <c r="X90" s="520" t="s">
        <v>221</v>
      </c>
      <c r="Y90" s="520"/>
      <c r="Z90" s="520"/>
      <c r="AA90" s="520"/>
      <c r="AB90" s="520"/>
      <c r="AC90" s="520"/>
      <c r="AD90" s="520"/>
      <c r="AE90" s="520"/>
      <c r="AF90" s="153">
        <v>450</v>
      </c>
      <c r="AG90" s="147">
        <f>K90+V90</f>
        <v>62965773</v>
      </c>
    </row>
    <row r="91" spans="2:33" ht="15.75" x14ac:dyDescent="0.25">
      <c r="B91" s="511" t="s">
        <v>223</v>
      </c>
      <c r="C91" s="511"/>
      <c r="D91" s="511"/>
      <c r="E91" s="511"/>
      <c r="F91" s="511"/>
      <c r="G91" s="511"/>
      <c r="H91" s="511"/>
      <c r="L91" s="123"/>
      <c r="M91" s="511" t="s">
        <v>223</v>
      </c>
      <c r="N91" s="511"/>
      <c r="O91" s="511"/>
      <c r="P91" s="511"/>
      <c r="Q91" s="511"/>
      <c r="R91" s="511"/>
      <c r="S91" s="511"/>
      <c r="W91" s="123"/>
      <c r="X91" s="511" t="s">
        <v>223</v>
      </c>
      <c r="Y91" s="511"/>
      <c r="Z91" s="511"/>
      <c r="AA91" s="511"/>
      <c r="AB91" s="511"/>
      <c r="AC91" s="511"/>
      <c r="AD91" s="511"/>
    </row>
    <row r="92" spans="2:33" ht="67.5" x14ac:dyDescent="0.25">
      <c r="B92" s="149" t="s">
        <v>224</v>
      </c>
      <c r="C92" s="149" t="s">
        <v>191</v>
      </c>
      <c r="D92" s="149" t="s">
        <v>47</v>
      </c>
      <c r="E92" s="149" t="s">
        <v>122</v>
      </c>
      <c r="F92" s="149" t="s">
        <v>123</v>
      </c>
      <c r="M92" s="149" t="s">
        <v>224</v>
      </c>
      <c r="N92" s="149" t="s">
        <v>191</v>
      </c>
      <c r="O92" s="149" t="s">
        <v>47</v>
      </c>
      <c r="P92" s="149" t="s">
        <v>122</v>
      </c>
      <c r="Q92" s="149" t="s">
        <v>123</v>
      </c>
      <c r="X92" s="149" t="s">
        <v>224</v>
      </c>
      <c r="Y92" s="149" t="s">
        <v>191</v>
      </c>
      <c r="Z92" s="149" t="s">
        <v>47</v>
      </c>
      <c r="AA92" s="149" t="s">
        <v>122</v>
      </c>
      <c r="AB92" s="149" t="s">
        <v>123</v>
      </c>
    </row>
    <row r="93" spans="2:33" x14ac:dyDescent="0.25">
      <c r="B93" s="141" t="s">
        <v>197</v>
      </c>
      <c r="C93" s="141" t="s">
        <v>198</v>
      </c>
      <c r="D93" s="141">
        <v>1</v>
      </c>
      <c r="E93" s="141">
        <v>2</v>
      </c>
      <c r="F93" s="141">
        <v>3</v>
      </c>
      <c r="M93" s="141" t="s">
        <v>197</v>
      </c>
      <c r="N93" s="141" t="s">
        <v>198</v>
      </c>
      <c r="O93" s="141">
        <v>1</v>
      </c>
      <c r="P93" s="141">
        <v>2</v>
      </c>
      <c r="Q93" s="141">
        <v>3</v>
      </c>
      <c r="X93" s="141" t="s">
        <v>197</v>
      </c>
      <c r="Y93" s="141" t="s">
        <v>198</v>
      </c>
      <c r="Z93" s="141">
        <v>1</v>
      </c>
      <c r="AA93" s="141">
        <v>2</v>
      </c>
      <c r="AB93" s="141">
        <v>3</v>
      </c>
    </row>
    <row r="94" spans="2:33" x14ac:dyDescent="0.25">
      <c r="B94" s="150" t="s">
        <v>41</v>
      </c>
      <c r="C94" s="141">
        <v>460</v>
      </c>
      <c r="D94" s="141">
        <v>0</v>
      </c>
      <c r="E94" s="141">
        <v>0</v>
      </c>
      <c r="F94" s="141">
        <v>0</v>
      </c>
      <c r="M94" s="150" t="s">
        <v>41</v>
      </c>
      <c r="N94" s="141">
        <v>460</v>
      </c>
      <c r="O94" s="141">
        <v>0</v>
      </c>
      <c r="P94" s="141">
        <v>0</v>
      </c>
      <c r="Q94" s="141">
        <v>0</v>
      </c>
      <c r="X94" s="150" t="s">
        <v>41</v>
      </c>
      <c r="Y94" s="141">
        <v>460</v>
      </c>
      <c r="Z94" s="141">
        <v>0</v>
      </c>
      <c r="AA94" s="141">
        <v>0</v>
      </c>
      <c r="AB94" s="141">
        <v>0</v>
      </c>
    </row>
    <row r="95" spans="2:33" x14ac:dyDescent="0.25">
      <c r="B95" s="150" t="s">
        <v>42</v>
      </c>
      <c r="C95" s="141">
        <v>470</v>
      </c>
      <c r="D95" s="141">
        <v>1</v>
      </c>
      <c r="E95" s="141">
        <v>1</v>
      </c>
      <c r="F95" s="141">
        <v>68305</v>
      </c>
      <c r="M95" s="150" t="s">
        <v>42</v>
      </c>
      <c r="N95" s="141">
        <v>470</v>
      </c>
      <c r="O95" s="141">
        <v>4</v>
      </c>
      <c r="P95" s="141">
        <v>16</v>
      </c>
      <c r="Q95" s="141">
        <v>110934</v>
      </c>
      <c r="X95" s="150" t="s">
        <v>42</v>
      </c>
      <c r="Y95" s="141">
        <v>470</v>
      </c>
      <c r="Z95" s="141">
        <f t="shared" ref="Z95:AB96" si="23">D95+O95</f>
        <v>5</v>
      </c>
      <c r="AA95" s="141">
        <f t="shared" si="23"/>
        <v>17</v>
      </c>
      <c r="AB95" s="141">
        <f t="shared" si="23"/>
        <v>179239</v>
      </c>
    </row>
    <row r="96" spans="2:33" x14ac:dyDescent="0.25">
      <c r="B96" s="150" t="s">
        <v>50</v>
      </c>
      <c r="C96" s="141">
        <v>480</v>
      </c>
      <c r="D96" s="141">
        <v>1</v>
      </c>
      <c r="E96" s="141">
        <v>1</v>
      </c>
      <c r="F96" s="141">
        <v>15000</v>
      </c>
      <c r="M96" s="150" t="s">
        <v>50</v>
      </c>
      <c r="N96" s="141">
        <v>480</v>
      </c>
      <c r="O96" s="141">
        <v>1</v>
      </c>
      <c r="P96" s="141">
        <v>1</v>
      </c>
      <c r="Q96" s="141">
        <v>13556</v>
      </c>
      <c r="X96" s="150" t="s">
        <v>50</v>
      </c>
      <c r="Y96" s="141">
        <v>480</v>
      </c>
      <c r="Z96" s="141">
        <f t="shared" si="23"/>
        <v>2</v>
      </c>
      <c r="AA96" s="141">
        <f t="shared" si="23"/>
        <v>2</v>
      </c>
      <c r="AB96" s="141">
        <f t="shared" si="23"/>
        <v>28556</v>
      </c>
    </row>
    <row r="97" spans="2:29" x14ac:dyDescent="0.25">
      <c r="B97" s="509" t="s">
        <v>92</v>
      </c>
      <c r="C97" s="509"/>
      <c r="D97" s="145">
        <f>D94+D95+D96</f>
        <v>2</v>
      </c>
      <c r="E97" s="145">
        <f>E94+E95+E96</f>
        <v>2</v>
      </c>
      <c r="F97" s="145">
        <f>F94+F95+F96</f>
        <v>83305</v>
      </c>
      <c r="M97" s="509" t="s">
        <v>92</v>
      </c>
      <c r="N97" s="509"/>
      <c r="O97" s="145">
        <f>O94+O95+O96</f>
        <v>5</v>
      </c>
      <c r="P97" s="145">
        <f>P94+P95+P96</f>
        <v>17</v>
      </c>
      <c r="Q97" s="145">
        <f>Q94+Q95+Q96</f>
        <v>124490</v>
      </c>
      <c r="X97" s="509" t="s">
        <v>92</v>
      </c>
      <c r="Y97" s="509"/>
      <c r="Z97" s="145">
        <f>Z94+Z95+Z96</f>
        <v>7</v>
      </c>
      <c r="AA97" s="145">
        <f>AA94+AA95+AA96</f>
        <v>19</v>
      </c>
      <c r="AB97" s="145">
        <f>AB94+AB95+AB96</f>
        <v>207795</v>
      </c>
    </row>
    <row r="98" spans="2:29" ht="15.75" x14ac:dyDescent="0.25">
      <c r="X98" s="528" t="s">
        <v>229</v>
      </c>
      <c r="Y98" s="528"/>
      <c r="Z98" s="528"/>
      <c r="AA98" s="528"/>
      <c r="AB98" s="528"/>
      <c r="AC98" s="528"/>
    </row>
    <row r="99" spans="2:29" ht="49.15" customHeight="1" x14ac:dyDescent="0.3">
      <c r="B99" s="519" t="s">
        <v>225</v>
      </c>
      <c r="C99" s="519"/>
      <c r="D99" s="519"/>
      <c r="E99" s="519"/>
      <c r="F99" s="519"/>
      <c r="G99" s="519"/>
      <c r="H99" s="519"/>
      <c r="I99" s="519"/>
      <c r="J99" s="519"/>
      <c r="K99" s="519"/>
      <c r="M99" s="525" t="s">
        <v>225</v>
      </c>
      <c r="N99" s="525"/>
      <c r="O99" s="525"/>
      <c r="P99" s="525"/>
      <c r="Q99" s="525"/>
      <c r="R99" s="525"/>
      <c r="S99" s="525"/>
      <c r="T99" s="525"/>
      <c r="U99" s="525"/>
      <c r="V99" s="525"/>
      <c r="X99" s="149" t="s">
        <v>104</v>
      </c>
      <c r="Y99" s="157" t="s">
        <v>44</v>
      </c>
      <c r="Z99" s="149" t="s">
        <v>105</v>
      </c>
    </row>
    <row r="100" spans="2:29" x14ac:dyDescent="0.25">
      <c r="X100" s="141">
        <v>1</v>
      </c>
      <c r="Y100" s="141">
        <v>2</v>
      </c>
      <c r="Z100" s="141">
        <v>3</v>
      </c>
    </row>
    <row r="101" spans="2:29" ht="72.599999999999994" customHeight="1" x14ac:dyDescent="0.25">
      <c r="B101" s="507" t="s">
        <v>190</v>
      </c>
      <c r="C101" s="507" t="s">
        <v>191</v>
      </c>
      <c r="D101" s="507" t="s">
        <v>192</v>
      </c>
      <c r="E101" s="507" t="s">
        <v>210</v>
      </c>
      <c r="F101" s="507" t="s">
        <v>140</v>
      </c>
      <c r="G101" s="507" t="s">
        <v>226</v>
      </c>
      <c r="H101" s="507"/>
      <c r="I101" s="507"/>
      <c r="J101" s="507" t="s">
        <v>227</v>
      </c>
      <c r="M101" s="507" t="s">
        <v>190</v>
      </c>
      <c r="N101" s="507" t="s">
        <v>191</v>
      </c>
      <c r="O101" s="507" t="s">
        <v>192</v>
      </c>
      <c r="P101" s="507" t="s">
        <v>210</v>
      </c>
      <c r="Q101" s="507" t="s">
        <v>140</v>
      </c>
      <c r="R101" s="507" t="s">
        <v>226</v>
      </c>
      <c r="S101" s="507"/>
      <c r="T101" s="507"/>
      <c r="U101" s="507" t="s">
        <v>227</v>
      </c>
      <c r="X101" s="150" t="s">
        <v>106</v>
      </c>
      <c r="Y101" s="141">
        <v>183</v>
      </c>
      <c r="Z101" s="160">
        <v>12512092</v>
      </c>
    </row>
    <row r="102" spans="2:29" ht="25.5" x14ac:dyDescent="0.25">
      <c r="B102" s="507"/>
      <c r="C102" s="507"/>
      <c r="D102" s="507"/>
      <c r="E102" s="507"/>
      <c r="F102" s="507"/>
      <c r="G102" s="140" t="s">
        <v>64</v>
      </c>
      <c r="H102" s="140" t="s">
        <v>195</v>
      </c>
      <c r="I102" s="140" t="s">
        <v>196</v>
      </c>
      <c r="J102" s="507"/>
      <c r="M102" s="507"/>
      <c r="N102" s="507"/>
      <c r="O102" s="507"/>
      <c r="P102" s="507"/>
      <c r="Q102" s="507"/>
      <c r="R102" s="140" t="s">
        <v>64</v>
      </c>
      <c r="S102" s="140" t="s">
        <v>195</v>
      </c>
      <c r="T102" s="140" t="s">
        <v>196</v>
      </c>
      <c r="U102" s="507"/>
      <c r="X102" s="150" t="s">
        <v>107</v>
      </c>
      <c r="Y102" s="141">
        <v>50</v>
      </c>
      <c r="Z102" s="144">
        <v>889048</v>
      </c>
    </row>
    <row r="103" spans="2:29" ht="25.5" x14ac:dyDescent="0.25">
      <c r="B103" s="141" t="s">
        <v>197</v>
      </c>
      <c r="C103" s="141" t="s">
        <v>198</v>
      </c>
      <c r="D103" s="141">
        <v>1</v>
      </c>
      <c r="E103" s="141">
        <v>2</v>
      </c>
      <c r="F103" s="141">
        <v>3</v>
      </c>
      <c r="G103" s="141">
        <v>4</v>
      </c>
      <c r="H103" s="141">
        <v>5</v>
      </c>
      <c r="I103" s="141">
        <v>6</v>
      </c>
      <c r="J103" s="141">
        <v>7</v>
      </c>
      <c r="M103" s="141" t="s">
        <v>197</v>
      </c>
      <c r="N103" s="141" t="s">
        <v>198</v>
      </c>
      <c r="O103" s="141">
        <v>1</v>
      </c>
      <c r="P103" s="141">
        <v>2</v>
      </c>
      <c r="Q103" s="141">
        <v>3</v>
      </c>
      <c r="R103" s="141">
        <v>4</v>
      </c>
      <c r="S103" s="141">
        <v>5</v>
      </c>
      <c r="T103" s="141">
        <v>6</v>
      </c>
      <c r="U103" s="141">
        <v>7</v>
      </c>
      <c r="X103" s="150" t="s">
        <v>108</v>
      </c>
      <c r="Y103" s="141">
        <v>0</v>
      </c>
      <c r="Z103" s="141">
        <v>0</v>
      </c>
    </row>
    <row r="104" spans="2:29" ht="25.5" x14ac:dyDescent="0.25">
      <c r="B104" s="521" t="s">
        <v>41</v>
      </c>
      <c r="C104" s="521"/>
      <c r="D104" s="521"/>
      <c r="E104" s="521"/>
      <c r="F104" s="521"/>
      <c r="G104" s="521"/>
      <c r="H104" s="521"/>
      <c r="I104" s="521"/>
      <c r="J104" s="521"/>
      <c r="M104" s="521" t="s">
        <v>41</v>
      </c>
      <c r="N104" s="521"/>
      <c r="O104" s="521"/>
      <c r="P104" s="521"/>
      <c r="Q104" s="521"/>
      <c r="R104" s="521"/>
      <c r="S104" s="521"/>
      <c r="T104" s="521"/>
      <c r="U104" s="521"/>
      <c r="X104" s="150" t="s">
        <v>109</v>
      </c>
      <c r="Y104" s="141">
        <v>7</v>
      </c>
      <c r="Z104" s="141">
        <v>139861</v>
      </c>
    </row>
    <row r="105" spans="2:29" ht="25.5" x14ac:dyDescent="0.25">
      <c r="B105" s="508" t="s">
        <v>199</v>
      </c>
      <c r="C105" s="508"/>
      <c r="D105" s="508"/>
      <c r="E105" s="508"/>
      <c r="F105" s="508"/>
      <c r="G105" s="508"/>
      <c r="H105" s="508"/>
      <c r="I105" s="508"/>
      <c r="J105" s="508"/>
      <c r="M105" s="508" t="s">
        <v>199</v>
      </c>
      <c r="N105" s="508"/>
      <c r="O105" s="508"/>
      <c r="P105" s="508"/>
      <c r="Q105" s="508"/>
      <c r="R105" s="508"/>
      <c r="S105" s="508"/>
      <c r="T105" s="508"/>
      <c r="U105" s="508"/>
      <c r="X105" s="150" t="s">
        <v>110</v>
      </c>
      <c r="Y105" s="141">
        <v>0</v>
      </c>
      <c r="Z105" s="141">
        <v>0</v>
      </c>
    </row>
    <row r="106" spans="2:29" ht="25.5" x14ac:dyDescent="0.25">
      <c r="B106" s="142" t="s">
        <v>200</v>
      </c>
      <c r="C106" s="141">
        <v>10</v>
      </c>
      <c r="D106" s="141">
        <v>1</v>
      </c>
      <c r="E106" s="143"/>
      <c r="F106" s="141">
        <v>1</v>
      </c>
      <c r="G106" s="141">
        <v>1</v>
      </c>
      <c r="H106" s="141">
        <v>0</v>
      </c>
      <c r="I106" s="141">
        <v>0</v>
      </c>
      <c r="J106" s="141">
        <v>17494554</v>
      </c>
      <c r="M106" s="142" t="s">
        <v>200</v>
      </c>
      <c r="N106" s="141">
        <v>10</v>
      </c>
      <c r="O106" s="141">
        <v>0</v>
      </c>
      <c r="P106" s="143"/>
      <c r="Q106" s="141">
        <v>0</v>
      </c>
      <c r="R106" s="141">
        <v>0</v>
      </c>
      <c r="S106" s="141">
        <v>0</v>
      </c>
      <c r="T106" s="141">
        <v>0</v>
      </c>
      <c r="U106" s="141">
        <v>0</v>
      </c>
      <c r="X106" s="150" t="s">
        <v>111</v>
      </c>
      <c r="Y106" s="141">
        <v>21</v>
      </c>
      <c r="Z106" s="144">
        <v>2102662</v>
      </c>
    </row>
    <row r="107" spans="2:29" ht="25.5" x14ac:dyDescent="0.25">
      <c r="B107" s="142" t="s">
        <v>201</v>
      </c>
      <c r="C107" s="141">
        <v>20</v>
      </c>
      <c r="D107" s="141">
        <v>0</v>
      </c>
      <c r="E107" s="143"/>
      <c r="F107" s="141">
        <v>0</v>
      </c>
      <c r="G107" s="141">
        <v>0</v>
      </c>
      <c r="H107" s="141">
        <v>0</v>
      </c>
      <c r="I107" s="141">
        <v>0</v>
      </c>
      <c r="J107" s="141">
        <v>0</v>
      </c>
      <c r="M107" s="142" t="s">
        <v>201</v>
      </c>
      <c r="N107" s="141">
        <v>20</v>
      </c>
      <c r="O107" s="141">
        <v>0</v>
      </c>
      <c r="P107" s="143"/>
      <c r="Q107" s="141">
        <v>0</v>
      </c>
      <c r="R107" s="141">
        <v>0</v>
      </c>
      <c r="S107" s="141">
        <v>0</v>
      </c>
      <c r="T107" s="141">
        <v>0</v>
      </c>
      <c r="U107" s="141">
        <v>0</v>
      </c>
      <c r="X107" s="150" t="s">
        <v>112</v>
      </c>
      <c r="Y107" s="141">
        <v>64</v>
      </c>
      <c r="Z107" s="144">
        <v>6682306</v>
      </c>
    </row>
    <row r="108" spans="2:29" ht="25.5" x14ac:dyDescent="0.25">
      <c r="B108" s="142" t="s">
        <v>202</v>
      </c>
      <c r="C108" s="141">
        <v>30</v>
      </c>
      <c r="D108" s="141">
        <v>0</v>
      </c>
      <c r="E108" s="143"/>
      <c r="F108" s="141">
        <v>0</v>
      </c>
      <c r="G108" s="141">
        <v>0</v>
      </c>
      <c r="H108" s="141">
        <v>0</v>
      </c>
      <c r="I108" s="141">
        <v>0</v>
      </c>
      <c r="J108" s="141">
        <v>0</v>
      </c>
      <c r="M108" s="142" t="s">
        <v>202</v>
      </c>
      <c r="N108" s="141">
        <v>30</v>
      </c>
      <c r="O108" s="141">
        <v>0</v>
      </c>
      <c r="P108" s="143"/>
      <c r="Q108" s="141">
        <v>0</v>
      </c>
      <c r="R108" s="141">
        <v>0</v>
      </c>
      <c r="S108" s="141">
        <v>0</v>
      </c>
      <c r="T108" s="141">
        <v>0</v>
      </c>
      <c r="U108" s="141">
        <v>0</v>
      </c>
      <c r="X108" s="150" t="s">
        <v>113</v>
      </c>
      <c r="Y108" s="141">
        <v>48</v>
      </c>
      <c r="Z108" s="144">
        <v>26421141</v>
      </c>
    </row>
    <row r="109" spans="2:29" ht="25.5" x14ac:dyDescent="0.25">
      <c r="B109" s="142" t="s">
        <v>203</v>
      </c>
      <c r="C109" s="141">
        <v>40</v>
      </c>
      <c r="D109" s="141">
        <v>0</v>
      </c>
      <c r="E109" s="143"/>
      <c r="F109" s="141">
        <v>0</v>
      </c>
      <c r="G109" s="141">
        <v>0</v>
      </c>
      <c r="H109" s="141">
        <v>0</v>
      </c>
      <c r="I109" s="141">
        <v>0</v>
      </c>
      <c r="J109" s="141">
        <v>0</v>
      </c>
      <c r="M109" s="142" t="s">
        <v>203</v>
      </c>
      <c r="N109" s="141">
        <v>40</v>
      </c>
      <c r="O109" s="141">
        <v>0</v>
      </c>
      <c r="P109" s="143"/>
      <c r="Q109" s="141">
        <v>0</v>
      </c>
      <c r="R109" s="141">
        <v>0</v>
      </c>
      <c r="S109" s="141">
        <v>0</v>
      </c>
      <c r="T109" s="141">
        <v>0</v>
      </c>
      <c r="U109" s="141">
        <v>0</v>
      </c>
      <c r="X109" s="150" t="s">
        <v>114</v>
      </c>
      <c r="Y109" s="141">
        <v>5</v>
      </c>
      <c r="Z109" s="144">
        <v>737054</v>
      </c>
    </row>
    <row r="110" spans="2:29" ht="25.5" x14ac:dyDescent="0.25">
      <c r="B110" s="509" t="s">
        <v>92</v>
      </c>
      <c r="C110" s="509"/>
      <c r="D110" s="145">
        <f>D106+D107+D108+D109</f>
        <v>1</v>
      </c>
      <c r="E110" s="143"/>
      <c r="F110" s="145">
        <f>F106+F107+F108+F109</f>
        <v>1</v>
      </c>
      <c r="G110" s="145">
        <f>G106+G107+G108+G109</f>
        <v>1</v>
      </c>
      <c r="H110" s="145">
        <v>0</v>
      </c>
      <c r="I110" s="145">
        <v>0</v>
      </c>
      <c r="J110" s="145">
        <f>J106+J107+J108+J109</f>
        <v>17494554</v>
      </c>
      <c r="M110" s="509" t="s">
        <v>92</v>
      </c>
      <c r="N110" s="509"/>
      <c r="O110" s="145">
        <v>0</v>
      </c>
      <c r="P110" s="143"/>
      <c r="Q110" s="145">
        <v>0</v>
      </c>
      <c r="R110" s="145">
        <v>0</v>
      </c>
      <c r="S110" s="145">
        <v>0</v>
      </c>
      <c r="T110" s="145">
        <v>0</v>
      </c>
      <c r="U110" s="145">
        <v>0</v>
      </c>
      <c r="X110" s="150" t="s">
        <v>115</v>
      </c>
      <c r="Y110" s="141">
        <v>0</v>
      </c>
      <c r="Z110" s="141">
        <v>0</v>
      </c>
    </row>
    <row r="111" spans="2:29" ht="25.5" x14ac:dyDescent="0.25">
      <c r="B111" s="508" t="s">
        <v>204</v>
      </c>
      <c r="C111" s="508"/>
      <c r="D111" s="508"/>
      <c r="E111" s="508"/>
      <c r="F111" s="508"/>
      <c r="G111" s="508"/>
      <c r="H111" s="508"/>
      <c r="I111" s="508"/>
      <c r="J111" s="508"/>
      <c r="M111" s="508" t="s">
        <v>204</v>
      </c>
      <c r="N111" s="508"/>
      <c r="O111" s="508"/>
      <c r="P111" s="508"/>
      <c r="Q111" s="508"/>
      <c r="R111" s="508"/>
      <c r="S111" s="508"/>
      <c r="T111" s="508"/>
      <c r="U111" s="508"/>
      <c r="X111" s="150" t="s">
        <v>116</v>
      </c>
      <c r="Y111" s="141">
        <v>0</v>
      </c>
      <c r="Z111" s="141">
        <v>0</v>
      </c>
    </row>
    <row r="112" spans="2:29" ht="25.5" x14ac:dyDescent="0.25">
      <c r="B112" s="142" t="s">
        <v>200</v>
      </c>
      <c r="C112" s="141">
        <v>50</v>
      </c>
      <c r="D112" s="141">
        <v>1</v>
      </c>
      <c r="E112" s="143"/>
      <c r="F112" s="141">
        <v>6</v>
      </c>
      <c r="G112" s="141">
        <v>6</v>
      </c>
      <c r="H112" s="141">
        <v>0</v>
      </c>
      <c r="I112" s="141">
        <v>0</v>
      </c>
      <c r="J112" s="141">
        <v>1697600</v>
      </c>
      <c r="M112" s="142" t="s">
        <v>200</v>
      </c>
      <c r="N112" s="141">
        <v>50</v>
      </c>
      <c r="O112" s="141">
        <v>32</v>
      </c>
      <c r="P112" s="143"/>
      <c r="Q112" s="141">
        <v>46</v>
      </c>
      <c r="R112" s="141">
        <v>46</v>
      </c>
      <c r="S112" s="141">
        <v>0</v>
      </c>
      <c r="T112" s="141">
        <v>0</v>
      </c>
      <c r="U112" s="207">
        <v>13482786</v>
      </c>
      <c r="X112" s="150" t="s">
        <v>117</v>
      </c>
      <c r="Y112" s="141">
        <v>0</v>
      </c>
      <c r="Z112" s="144">
        <v>0</v>
      </c>
    </row>
    <row r="113" spans="2:33" ht="25.5" x14ac:dyDescent="0.25">
      <c r="B113" s="142" t="s">
        <v>201</v>
      </c>
      <c r="C113" s="141">
        <v>60</v>
      </c>
      <c r="D113" s="141">
        <v>0</v>
      </c>
      <c r="E113" s="143"/>
      <c r="F113" s="141">
        <v>0</v>
      </c>
      <c r="G113" s="141">
        <v>0</v>
      </c>
      <c r="H113" s="141">
        <v>0</v>
      </c>
      <c r="I113" s="141">
        <v>0</v>
      </c>
      <c r="J113" s="141">
        <v>0</v>
      </c>
      <c r="M113" s="142" t="s">
        <v>201</v>
      </c>
      <c r="N113" s="141">
        <v>60</v>
      </c>
      <c r="O113" s="141">
        <v>0</v>
      </c>
      <c r="P113" s="143"/>
      <c r="Q113" s="141">
        <v>0</v>
      </c>
      <c r="R113" s="141">
        <v>0</v>
      </c>
      <c r="S113" s="141">
        <v>0</v>
      </c>
      <c r="T113" s="141">
        <v>0</v>
      </c>
      <c r="U113" s="141">
        <v>0</v>
      </c>
      <c r="X113" s="150" t="s">
        <v>118</v>
      </c>
      <c r="Y113" s="141">
        <v>0</v>
      </c>
      <c r="Z113" s="144">
        <v>0</v>
      </c>
    </row>
    <row r="114" spans="2:33" ht="22.5" x14ac:dyDescent="0.25">
      <c r="B114" s="142" t="s">
        <v>202</v>
      </c>
      <c r="C114" s="141">
        <v>70</v>
      </c>
      <c r="D114" s="141">
        <v>1</v>
      </c>
      <c r="E114" s="143"/>
      <c r="F114" s="141">
        <v>1</v>
      </c>
      <c r="G114" s="141">
        <v>1</v>
      </c>
      <c r="H114" s="141">
        <v>0</v>
      </c>
      <c r="I114" s="141">
        <v>0</v>
      </c>
      <c r="J114" s="141">
        <v>191099</v>
      </c>
      <c r="M114" s="142" t="s">
        <v>202</v>
      </c>
      <c r="N114" s="141">
        <v>70</v>
      </c>
      <c r="O114" s="141">
        <v>1</v>
      </c>
      <c r="P114" s="143"/>
      <c r="Q114" s="141">
        <v>1</v>
      </c>
      <c r="R114" s="141">
        <v>1</v>
      </c>
      <c r="S114" s="141">
        <v>0</v>
      </c>
      <c r="T114" s="141">
        <v>0</v>
      </c>
      <c r="U114" s="141">
        <v>403410</v>
      </c>
      <c r="X114" s="150" t="s">
        <v>119</v>
      </c>
      <c r="Y114" s="141">
        <v>16</v>
      </c>
      <c r="Z114" s="144">
        <v>5508461</v>
      </c>
    </row>
    <row r="115" spans="2:33" ht="22.5" x14ac:dyDescent="0.25">
      <c r="B115" s="142" t="s">
        <v>203</v>
      </c>
      <c r="C115" s="141">
        <v>80</v>
      </c>
      <c r="D115" s="141">
        <v>0</v>
      </c>
      <c r="E115" s="143"/>
      <c r="F115" s="141">
        <v>0</v>
      </c>
      <c r="G115" s="141">
        <v>0</v>
      </c>
      <c r="H115" s="141">
        <v>0</v>
      </c>
      <c r="I115" s="141">
        <v>0</v>
      </c>
      <c r="J115" s="141">
        <v>0</v>
      </c>
      <c r="M115" s="142" t="s">
        <v>203</v>
      </c>
      <c r="N115" s="141">
        <v>80</v>
      </c>
      <c r="O115" s="141">
        <v>0</v>
      </c>
      <c r="P115" s="143"/>
      <c r="Q115" s="141">
        <v>0</v>
      </c>
      <c r="R115" s="141">
        <v>0</v>
      </c>
      <c r="S115" s="141">
        <v>0</v>
      </c>
      <c r="T115" s="141">
        <v>0</v>
      </c>
      <c r="U115" s="141">
        <v>0</v>
      </c>
      <c r="X115" s="156" t="s">
        <v>92</v>
      </c>
      <c r="Y115" s="145">
        <f>Y101+Y102+Y103+Y104+Y105+Y106+Y107+Y108+Y109+Y110+Y111+Y112+Y113+Y114</f>
        <v>394</v>
      </c>
      <c r="Z115" s="147">
        <f>Z101+Z102+Z103+Z104+Z105+Z106+Z107+Z108+Z109+Z110+Z111+Z112+Z113+Z114</f>
        <v>54992625</v>
      </c>
    </row>
    <row r="116" spans="2:33" x14ac:dyDescent="0.25">
      <c r="B116" s="509" t="s">
        <v>92</v>
      </c>
      <c r="C116" s="509"/>
      <c r="D116" s="145">
        <f>D112+D113+D114+D115</f>
        <v>2</v>
      </c>
      <c r="E116" s="143"/>
      <c r="F116" s="145">
        <f>F112+F113+F114+F115</f>
        <v>7</v>
      </c>
      <c r="G116" s="145">
        <f>G112+G113+G115+G114</f>
        <v>7</v>
      </c>
      <c r="H116" s="145">
        <v>0</v>
      </c>
      <c r="I116" s="145">
        <v>0</v>
      </c>
      <c r="J116" s="145">
        <f>J112+J113+J114+J115</f>
        <v>1888699</v>
      </c>
      <c r="M116" s="509" t="s">
        <v>92</v>
      </c>
      <c r="N116" s="509"/>
      <c r="O116" s="145">
        <f>O112+O113+O114+O115</f>
        <v>33</v>
      </c>
      <c r="P116" s="143"/>
      <c r="Q116" s="145">
        <f>Q112+Q113+Q114+Q115</f>
        <v>47</v>
      </c>
      <c r="R116" s="145">
        <f>R112+R113+R114+R115</f>
        <v>47</v>
      </c>
      <c r="S116" s="145">
        <v>0</v>
      </c>
      <c r="T116" s="145">
        <v>0</v>
      </c>
      <c r="U116" s="145">
        <f>U112+U113+U114+U115</f>
        <v>13886196</v>
      </c>
    </row>
    <row r="117" spans="2:33" ht="15" customHeight="1" x14ac:dyDescent="0.3">
      <c r="B117" s="508" t="s">
        <v>205</v>
      </c>
      <c r="C117" s="508"/>
      <c r="D117" s="508"/>
      <c r="E117" s="508"/>
      <c r="F117" s="508"/>
      <c r="G117" s="508"/>
      <c r="H117" s="508"/>
      <c r="I117" s="508"/>
      <c r="J117" s="508"/>
      <c r="M117" s="508" t="s">
        <v>205</v>
      </c>
      <c r="N117" s="508"/>
      <c r="O117" s="508"/>
      <c r="P117" s="508"/>
      <c r="Q117" s="508"/>
      <c r="R117" s="508"/>
      <c r="S117" s="508"/>
      <c r="T117" s="508"/>
      <c r="U117" s="508"/>
      <c r="X117" s="525" t="s">
        <v>225</v>
      </c>
      <c r="Y117" s="525"/>
      <c r="Z117" s="525"/>
      <c r="AA117" s="525"/>
      <c r="AB117" s="525"/>
      <c r="AC117" s="525"/>
      <c r="AD117" s="525"/>
      <c r="AE117" s="525"/>
      <c r="AF117" s="525"/>
      <c r="AG117" s="525"/>
    </row>
    <row r="118" spans="2:33" ht="87.6" customHeight="1" x14ac:dyDescent="0.25">
      <c r="B118" s="142" t="s">
        <v>206</v>
      </c>
      <c r="C118" s="141">
        <v>90</v>
      </c>
      <c r="D118" s="143"/>
      <c r="E118" s="141">
        <v>2</v>
      </c>
      <c r="F118" s="141">
        <v>2</v>
      </c>
      <c r="G118" s="141">
        <v>2</v>
      </c>
      <c r="H118" s="141">
        <v>0</v>
      </c>
      <c r="I118" s="141">
        <v>0</v>
      </c>
      <c r="J118" s="141">
        <v>44247</v>
      </c>
      <c r="M118" s="142" t="s">
        <v>206</v>
      </c>
      <c r="N118" s="141">
        <v>90</v>
      </c>
      <c r="O118" s="143"/>
      <c r="P118" s="141">
        <v>175</v>
      </c>
      <c r="Q118" s="141">
        <v>211</v>
      </c>
      <c r="R118" s="141">
        <v>211</v>
      </c>
      <c r="S118" s="141">
        <v>0</v>
      </c>
      <c r="T118" s="141">
        <v>0</v>
      </c>
      <c r="U118" s="141">
        <v>8064654</v>
      </c>
      <c r="X118" s="507" t="s">
        <v>190</v>
      </c>
      <c r="Y118" s="507" t="s">
        <v>191</v>
      </c>
      <c r="Z118" s="507" t="s">
        <v>192</v>
      </c>
      <c r="AA118" s="507" t="s">
        <v>210</v>
      </c>
      <c r="AB118" s="507" t="s">
        <v>140</v>
      </c>
      <c r="AC118" s="507" t="s">
        <v>226</v>
      </c>
      <c r="AD118" s="507"/>
      <c r="AE118" s="507"/>
      <c r="AF118" s="507" t="s">
        <v>227</v>
      </c>
    </row>
    <row r="119" spans="2:33" ht="24" x14ac:dyDescent="0.25">
      <c r="B119" s="509" t="s">
        <v>92</v>
      </c>
      <c r="C119" s="509"/>
      <c r="D119" s="143"/>
      <c r="E119" s="145">
        <f>E118</f>
        <v>2</v>
      </c>
      <c r="F119" s="145">
        <f>F118</f>
        <v>2</v>
      </c>
      <c r="G119" s="145">
        <f>G118</f>
        <v>2</v>
      </c>
      <c r="H119" s="145">
        <v>0</v>
      </c>
      <c r="I119" s="145">
        <v>0</v>
      </c>
      <c r="J119" s="145">
        <f>J118</f>
        <v>44247</v>
      </c>
      <c r="M119" s="509" t="s">
        <v>92</v>
      </c>
      <c r="N119" s="509"/>
      <c r="O119" s="143"/>
      <c r="P119" s="145">
        <f t="shared" ref="P119:U119" si="24">P118</f>
        <v>175</v>
      </c>
      <c r="Q119" s="145">
        <f t="shared" si="24"/>
        <v>211</v>
      </c>
      <c r="R119" s="145">
        <f t="shared" si="24"/>
        <v>211</v>
      </c>
      <c r="S119" s="145">
        <f t="shared" si="24"/>
        <v>0</v>
      </c>
      <c r="T119" s="145">
        <f t="shared" si="24"/>
        <v>0</v>
      </c>
      <c r="U119" s="145">
        <f t="shared" si="24"/>
        <v>8064654</v>
      </c>
      <c r="X119" s="507"/>
      <c r="Y119" s="507"/>
      <c r="Z119" s="507"/>
      <c r="AA119" s="507"/>
      <c r="AB119" s="507"/>
      <c r="AC119" s="140" t="s">
        <v>64</v>
      </c>
      <c r="AD119" s="140" t="s">
        <v>195</v>
      </c>
      <c r="AE119" s="140" t="s">
        <v>196</v>
      </c>
      <c r="AF119" s="507"/>
    </row>
    <row r="120" spans="2:33" x14ac:dyDescent="0.25">
      <c r="B120" s="521" t="s">
        <v>42</v>
      </c>
      <c r="C120" s="521"/>
      <c r="D120" s="521"/>
      <c r="E120" s="521"/>
      <c r="F120" s="521"/>
      <c r="G120" s="521"/>
      <c r="H120" s="521"/>
      <c r="I120" s="521"/>
      <c r="J120" s="521"/>
      <c r="M120" s="521" t="s">
        <v>42</v>
      </c>
      <c r="N120" s="521"/>
      <c r="O120" s="521"/>
      <c r="P120" s="521"/>
      <c r="Q120" s="521"/>
      <c r="R120" s="521"/>
      <c r="S120" s="521"/>
      <c r="T120" s="521"/>
      <c r="U120" s="521"/>
      <c r="X120" s="141" t="s">
        <v>197</v>
      </c>
      <c r="Y120" s="141" t="s">
        <v>198</v>
      </c>
      <c r="Z120" s="141">
        <v>1</v>
      </c>
      <c r="AA120" s="141">
        <v>2</v>
      </c>
      <c r="AB120" s="141">
        <v>3</v>
      </c>
      <c r="AC120" s="141">
        <v>4</v>
      </c>
      <c r="AD120" s="141">
        <v>5</v>
      </c>
      <c r="AE120" s="141">
        <v>6</v>
      </c>
      <c r="AF120" s="141">
        <v>7</v>
      </c>
    </row>
    <row r="121" spans="2:33" x14ac:dyDescent="0.25">
      <c r="B121" s="508" t="s">
        <v>199</v>
      </c>
      <c r="C121" s="508"/>
      <c r="D121" s="508"/>
      <c r="E121" s="508"/>
      <c r="F121" s="508"/>
      <c r="G121" s="508"/>
      <c r="H121" s="508"/>
      <c r="I121" s="508"/>
      <c r="J121" s="508"/>
      <c r="M121" s="508" t="s">
        <v>199</v>
      </c>
      <c r="N121" s="508"/>
      <c r="O121" s="508"/>
      <c r="P121" s="508"/>
      <c r="Q121" s="508"/>
      <c r="R121" s="508"/>
      <c r="S121" s="508"/>
      <c r="T121" s="508"/>
      <c r="U121" s="508"/>
      <c r="X121" s="521" t="s">
        <v>41</v>
      </c>
      <c r="Y121" s="521"/>
      <c r="Z121" s="521"/>
      <c r="AA121" s="521"/>
      <c r="AB121" s="521"/>
      <c r="AC121" s="521"/>
      <c r="AD121" s="521"/>
      <c r="AE121" s="521"/>
      <c r="AF121" s="521"/>
    </row>
    <row r="122" spans="2:33" ht="22.5" x14ac:dyDescent="0.25">
      <c r="B122" s="142" t="s">
        <v>200</v>
      </c>
      <c r="C122" s="141">
        <v>100</v>
      </c>
      <c r="D122" s="141">
        <v>47</v>
      </c>
      <c r="E122" s="143"/>
      <c r="F122" s="141">
        <v>238</v>
      </c>
      <c r="G122" s="141">
        <v>226</v>
      </c>
      <c r="H122" s="141">
        <v>12</v>
      </c>
      <c r="I122" s="141">
        <v>0</v>
      </c>
      <c r="J122" s="144">
        <v>139428305</v>
      </c>
      <c r="M122" s="142" t="s">
        <v>200</v>
      </c>
      <c r="N122" s="141">
        <v>100</v>
      </c>
      <c r="O122" s="141">
        <v>37</v>
      </c>
      <c r="P122" s="143"/>
      <c r="Q122" s="141">
        <v>303</v>
      </c>
      <c r="R122" s="141">
        <v>303</v>
      </c>
      <c r="S122" s="141">
        <v>0</v>
      </c>
      <c r="T122" s="141">
        <v>0</v>
      </c>
      <c r="U122" s="144">
        <v>42017949</v>
      </c>
      <c r="X122" s="508" t="s">
        <v>199</v>
      </c>
      <c r="Y122" s="508"/>
      <c r="Z122" s="508"/>
      <c r="AA122" s="508"/>
      <c r="AB122" s="508"/>
      <c r="AC122" s="508"/>
      <c r="AD122" s="508"/>
      <c r="AE122" s="508"/>
      <c r="AF122" s="508"/>
    </row>
    <row r="123" spans="2:33" ht="22.5" x14ac:dyDescent="0.25">
      <c r="B123" s="142" t="s">
        <v>201</v>
      </c>
      <c r="C123" s="141">
        <v>110</v>
      </c>
      <c r="D123" s="141">
        <v>0</v>
      </c>
      <c r="E123" s="143"/>
      <c r="F123" s="141">
        <v>0</v>
      </c>
      <c r="G123" s="141">
        <v>0</v>
      </c>
      <c r="H123" s="141">
        <v>0</v>
      </c>
      <c r="I123" s="141">
        <v>0</v>
      </c>
      <c r="J123" s="141">
        <v>0</v>
      </c>
      <c r="M123" s="142" t="s">
        <v>201</v>
      </c>
      <c r="N123" s="141">
        <v>110</v>
      </c>
      <c r="O123" s="141">
        <v>1</v>
      </c>
      <c r="P123" s="143"/>
      <c r="Q123" s="141">
        <v>3</v>
      </c>
      <c r="R123" s="141">
        <v>3</v>
      </c>
      <c r="S123" s="141">
        <v>0</v>
      </c>
      <c r="T123" s="141">
        <v>0</v>
      </c>
      <c r="U123" s="141">
        <v>10244670</v>
      </c>
      <c r="X123" s="142" t="s">
        <v>200</v>
      </c>
      <c r="Y123" s="141">
        <v>10</v>
      </c>
      <c r="Z123" s="141">
        <v>1</v>
      </c>
      <c r="AA123" s="143"/>
      <c r="AB123" s="141">
        <v>1</v>
      </c>
      <c r="AC123" s="141">
        <v>1</v>
      </c>
      <c r="AD123" s="141">
        <v>0</v>
      </c>
      <c r="AE123" s="141">
        <v>0</v>
      </c>
      <c r="AF123" s="141">
        <v>17494554</v>
      </c>
    </row>
    <row r="124" spans="2:33" ht="22.5" x14ac:dyDescent="0.25">
      <c r="B124" s="142" t="s">
        <v>202</v>
      </c>
      <c r="C124" s="141">
        <v>120</v>
      </c>
      <c r="D124" s="141">
        <v>2</v>
      </c>
      <c r="E124" s="143"/>
      <c r="F124" s="141">
        <v>2</v>
      </c>
      <c r="G124" s="141">
        <v>1</v>
      </c>
      <c r="H124" s="141">
        <v>1</v>
      </c>
      <c r="I124" s="141">
        <v>0</v>
      </c>
      <c r="J124" s="144">
        <v>3070078</v>
      </c>
      <c r="M124" s="142" t="s">
        <v>202</v>
      </c>
      <c r="N124" s="141">
        <v>120</v>
      </c>
      <c r="O124" s="141">
        <v>1</v>
      </c>
      <c r="P124" s="143"/>
      <c r="Q124" s="141">
        <v>1</v>
      </c>
      <c r="R124" s="141">
        <v>1</v>
      </c>
      <c r="S124" s="141">
        <v>0</v>
      </c>
      <c r="T124" s="141">
        <v>0</v>
      </c>
      <c r="U124" s="144">
        <v>216662</v>
      </c>
      <c r="X124" s="142" t="s">
        <v>201</v>
      </c>
      <c r="Y124" s="141">
        <v>20</v>
      </c>
      <c r="Z124" s="141">
        <v>0</v>
      </c>
      <c r="AA124" s="143"/>
      <c r="AB124" s="141">
        <v>0</v>
      </c>
      <c r="AC124" s="141">
        <v>0</v>
      </c>
      <c r="AD124" s="141">
        <v>0</v>
      </c>
      <c r="AE124" s="141">
        <v>0</v>
      </c>
      <c r="AF124" s="141">
        <v>0</v>
      </c>
    </row>
    <row r="125" spans="2:33" ht="22.5" x14ac:dyDescent="0.25">
      <c r="B125" s="142" t="s">
        <v>203</v>
      </c>
      <c r="C125" s="141">
        <v>130</v>
      </c>
      <c r="D125" s="141">
        <v>0</v>
      </c>
      <c r="E125" s="143"/>
      <c r="F125" s="141">
        <v>0</v>
      </c>
      <c r="G125" s="141">
        <v>0</v>
      </c>
      <c r="H125" s="141">
        <v>0</v>
      </c>
      <c r="I125" s="141">
        <v>0</v>
      </c>
      <c r="J125" s="141">
        <v>0</v>
      </c>
      <c r="M125" s="142" t="s">
        <v>203</v>
      </c>
      <c r="N125" s="141">
        <v>130</v>
      </c>
      <c r="O125" s="141">
        <v>0</v>
      </c>
      <c r="P125" s="143"/>
      <c r="Q125" s="141">
        <v>0</v>
      </c>
      <c r="R125" s="141">
        <v>0</v>
      </c>
      <c r="S125" s="141">
        <v>0</v>
      </c>
      <c r="T125" s="141">
        <v>0</v>
      </c>
      <c r="U125" s="141">
        <v>0</v>
      </c>
      <c r="X125" s="142" t="s">
        <v>202</v>
      </c>
      <c r="Y125" s="141">
        <v>30</v>
      </c>
      <c r="Z125" s="141">
        <v>0</v>
      </c>
      <c r="AA125" s="143"/>
      <c r="AB125" s="141">
        <v>0</v>
      </c>
      <c r="AC125" s="141">
        <v>0</v>
      </c>
      <c r="AD125" s="141">
        <v>0</v>
      </c>
      <c r="AE125" s="141">
        <v>0</v>
      </c>
      <c r="AF125" s="141">
        <v>0</v>
      </c>
    </row>
    <row r="126" spans="2:33" ht="22.5" x14ac:dyDescent="0.25">
      <c r="B126" s="509" t="s">
        <v>92</v>
      </c>
      <c r="C126" s="509"/>
      <c r="D126" s="145">
        <f>D122+D123+D124+D125</f>
        <v>49</v>
      </c>
      <c r="E126" s="143"/>
      <c r="F126" s="145">
        <f>F122+F123+F124+F125</f>
        <v>240</v>
      </c>
      <c r="G126" s="145">
        <f>G122+G123+G124+G125</f>
        <v>227</v>
      </c>
      <c r="H126" s="145">
        <f>H122+H123+H124+H125</f>
        <v>13</v>
      </c>
      <c r="I126" s="145">
        <v>0</v>
      </c>
      <c r="J126" s="147">
        <f>J122+J123+J124+J125</f>
        <v>142498383</v>
      </c>
      <c r="M126" s="509" t="s">
        <v>92</v>
      </c>
      <c r="N126" s="509"/>
      <c r="O126" s="145">
        <f>O122+O123+O124+O125</f>
        <v>39</v>
      </c>
      <c r="P126" s="143"/>
      <c r="Q126" s="145">
        <f>Q122+Q123+Q124+Q125</f>
        <v>307</v>
      </c>
      <c r="R126" s="145">
        <f>R122+R123+R124+R125</f>
        <v>307</v>
      </c>
      <c r="S126" s="145">
        <v>0</v>
      </c>
      <c r="T126" s="145">
        <v>0</v>
      </c>
      <c r="U126" s="147">
        <f>U122+U123+U124+U125</f>
        <v>52479281</v>
      </c>
      <c r="X126" s="142" t="s">
        <v>203</v>
      </c>
      <c r="Y126" s="141">
        <v>40</v>
      </c>
      <c r="Z126" s="141">
        <v>0</v>
      </c>
      <c r="AA126" s="143"/>
      <c r="AB126" s="141">
        <v>0</v>
      </c>
      <c r="AC126" s="141">
        <v>0</v>
      </c>
      <c r="AD126" s="141">
        <v>0</v>
      </c>
      <c r="AE126" s="141">
        <v>0</v>
      </c>
      <c r="AF126" s="141">
        <v>0</v>
      </c>
    </row>
    <row r="127" spans="2:33" x14ac:dyDescent="0.25">
      <c r="B127" s="508" t="s">
        <v>204</v>
      </c>
      <c r="C127" s="508"/>
      <c r="D127" s="508"/>
      <c r="E127" s="508"/>
      <c r="F127" s="508"/>
      <c r="G127" s="508"/>
      <c r="H127" s="508"/>
      <c r="I127" s="508"/>
      <c r="J127" s="508"/>
      <c r="M127" s="508" t="s">
        <v>204</v>
      </c>
      <c r="N127" s="508"/>
      <c r="O127" s="508"/>
      <c r="P127" s="508"/>
      <c r="Q127" s="508"/>
      <c r="R127" s="508"/>
      <c r="S127" s="508"/>
      <c r="T127" s="508"/>
      <c r="U127" s="508"/>
      <c r="X127" s="509" t="s">
        <v>92</v>
      </c>
      <c r="Y127" s="509"/>
      <c r="Z127" s="145">
        <f>Z123+Z124+Z125+Z126</f>
        <v>1</v>
      </c>
      <c r="AA127" s="143"/>
      <c r="AB127" s="145">
        <f>AB123+AB124+AB125+AB126</f>
        <v>1</v>
      </c>
      <c r="AC127" s="145">
        <f>AC123+AC124+AC125+AC126</f>
        <v>1</v>
      </c>
      <c r="AD127" s="145">
        <v>0</v>
      </c>
      <c r="AE127" s="145">
        <v>0</v>
      </c>
      <c r="AF127" s="145">
        <f>AF123+AF124+AF125+AF126</f>
        <v>17494554</v>
      </c>
    </row>
    <row r="128" spans="2:33" ht="22.5" x14ac:dyDescent="0.25">
      <c r="B128" s="142" t="s">
        <v>200</v>
      </c>
      <c r="C128" s="141">
        <v>140</v>
      </c>
      <c r="D128" s="141">
        <v>45</v>
      </c>
      <c r="E128" s="143"/>
      <c r="F128" s="141">
        <v>66</v>
      </c>
      <c r="G128" s="141">
        <v>65</v>
      </c>
      <c r="H128" s="141">
        <v>1</v>
      </c>
      <c r="I128" s="141">
        <v>0</v>
      </c>
      <c r="J128" s="144">
        <v>2466392</v>
      </c>
      <c r="M128" s="142" t="s">
        <v>200</v>
      </c>
      <c r="N128" s="141">
        <v>140</v>
      </c>
      <c r="O128" s="141">
        <v>64</v>
      </c>
      <c r="P128" s="143"/>
      <c r="Q128" s="141">
        <v>203</v>
      </c>
      <c r="R128" s="141">
        <v>203</v>
      </c>
      <c r="S128" s="141">
        <v>0</v>
      </c>
      <c r="T128" s="141">
        <v>0</v>
      </c>
      <c r="U128" s="144">
        <v>4623808</v>
      </c>
      <c r="X128" s="508" t="s">
        <v>204</v>
      </c>
      <c r="Y128" s="508"/>
      <c r="Z128" s="508"/>
      <c r="AA128" s="508"/>
      <c r="AB128" s="508"/>
      <c r="AC128" s="508"/>
      <c r="AD128" s="508"/>
      <c r="AE128" s="508"/>
      <c r="AF128" s="508"/>
    </row>
    <row r="129" spans="2:32" ht="22.5" x14ac:dyDescent="0.25">
      <c r="B129" s="142" t="s">
        <v>201</v>
      </c>
      <c r="C129" s="141">
        <v>150</v>
      </c>
      <c r="D129" s="141">
        <v>0</v>
      </c>
      <c r="E129" s="143"/>
      <c r="F129" s="141">
        <v>0</v>
      </c>
      <c r="G129" s="141">
        <v>0</v>
      </c>
      <c r="H129" s="141">
        <v>0</v>
      </c>
      <c r="I129" s="141">
        <v>0</v>
      </c>
      <c r="J129" s="144">
        <v>0</v>
      </c>
      <c r="M129" s="142" t="s">
        <v>201</v>
      </c>
      <c r="N129" s="141">
        <v>150</v>
      </c>
      <c r="O129" s="141">
        <v>0</v>
      </c>
      <c r="P129" s="143"/>
      <c r="Q129" s="141">
        <v>0</v>
      </c>
      <c r="R129" s="141">
        <v>0</v>
      </c>
      <c r="S129" s="141">
        <v>0</v>
      </c>
      <c r="T129" s="141">
        <v>0</v>
      </c>
      <c r="U129" s="144">
        <v>0</v>
      </c>
      <c r="X129" s="142" t="s">
        <v>200</v>
      </c>
      <c r="Y129" s="141">
        <v>50</v>
      </c>
      <c r="Z129" s="141">
        <v>33</v>
      </c>
      <c r="AA129" s="143"/>
      <c r="AB129" s="141">
        <v>52</v>
      </c>
      <c r="AC129" s="141">
        <v>52</v>
      </c>
      <c r="AD129" s="141">
        <v>0</v>
      </c>
      <c r="AE129" s="141">
        <v>0</v>
      </c>
      <c r="AF129" s="141">
        <f>J112+U112</f>
        <v>15180386</v>
      </c>
    </row>
    <row r="130" spans="2:32" ht="22.5" x14ac:dyDescent="0.25">
      <c r="B130" s="142" t="s">
        <v>202</v>
      </c>
      <c r="C130" s="141">
        <v>160</v>
      </c>
      <c r="D130" s="141">
        <v>7</v>
      </c>
      <c r="E130" s="143"/>
      <c r="F130" s="141">
        <v>7</v>
      </c>
      <c r="G130" s="141">
        <v>2</v>
      </c>
      <c r="H130" s="141">
        <v>2</v>
      </c>
      <c r="I130" s="141">
        <v>3</v>
      </c>
      <c r="J130" s="144">
        <v>486667</v>
      </c>
      <c r="M130" s="142" t="s">
        <v>202</v>
      </c>
      <c r="N130" s="141">
        <v>160</v>
      </c>
      <c r="O130" s="141">
        <v>3</v>
      </c>
      <c r="P130" s="143"/>
      <c r="Q130" s="141">
        <v>3</v>
      </c>
      <c r="R130" s="141">
        <v>3</v>
      </c>
      <c r="S130" s="141">
        <v>0</v>
      </c>
      <c r="T130" s="141">
        <v>0</v>
      </c>
      <c r="U130" s="144">
        <v>126445</v>
      </c>
      <c r="X130" s="142" t="s">
        <v>201</v>
      </c>
      <c r="Y130" s="141">
        <v>60</v>
      </c>
      <c r="Z130" s="141">
        <v>0</v>
      </c>
      <c r="AA130" s="143"/>
      <c r="AB130" s="141">
        <v>0</v>
      </c>
      <c r="AC130" s="141">
        <v>0</v>
      </c>
      <c r="AD130" s="141">
        <v>0</v>
      </c>
      <c r="AE130" s="141">
        <v>0</v>
      </c>
      <c r="AF130" s="141">
        <v>0</v>
      </c>
    </row>
    <row r="131" spans="2:32" ht="22.5" x14ac:dyDescent="0.25">
      <c r="B131" s="142" t="s">
        <v>203</v>
      </c>
      <c r="C131" s="141">
        <v>170</v>
      </c>
      <c r="D131" s="141">
        <v>0</v>
      </c>
      <c r="E131" s="143"/>
      <c r="F131" s="141">
        <v>0</v>
      </c>
      <c r="G131" s="141">
        <v>0</v>
      </c>
      <c r="H131" s="141">
        <v>0</v>
      </c>
      <c r="I131" s="141">
        <v>0</v>
      </c>
      <c r="J131" s="141">
        <v>0</v>
      </c>
      <c r="M131" s="142" t="s">
        <v>203</v>
      </c>
      <c r="N131" s="141">
        <v>170</v>
      </c>
      <c r="O131" s="141">
        <v>0</v>
      </c>
      <c r="P131" s="143"/>
      <c r="Q131" s="141">
        <v>0</v>
      </c>
      <c r="R131" s="141">
        <v>0</v>
      </c>
      <c r="S131" s="141">
        <v>0</v>
      </c>
      <c r="T131" s="141">
        <v>0</v>
      </c>
      <c r="U131" s="141">
        <v>0</v>
      </c>
      <c r="X131" s="142" t="s">
        <v>202</v>
      </c>
      <c r="Y131" s="141">
        <v>70</v>
      </c>
      <c r="Z131" s="141">
        <v>2</v>
      </c>
      <c r="AA131" s="143"/>
      <c r="AB131" s="141">
        <v>2</v>
      </c>
      <c r="AC131" s="141">
        <v>2</v>
      </c>
      <c r="AD131" s="141">
        <v>0</v>
      </c>
      <c r="AE131" s="141">
        <v>0</v>
      </c>
      <c r="AF131" s="141">
        <f>J114+U114</f>
        <v>594509</v>
      </c>
    </row>
    <row r="132" spans="2:32" ht="22.5" x14ac:dyDescent="0.25">
      <c r="B132" s="509" t="s">
        <v>92</v>
      </c>
      <c r="C132" s="509"/>
      <c r="D132" s="145">
        <f>D128+D129+D130+D131</f>
        <v>52</v>
      </c>
      <c r="E132" s="143"/>
      <c r="F132" s="145">
        <f>F128+F129+F130+F131</f>
        <v>73</v>
      </c>
      <c r="G132" s="145">
        <f>G128+G129+G130+G131</f>
        <v>67</v>
      </c>
      <c r="H132" s="145">
        <f>H128+H129+H130+H131</f>
        <v>3</v>
      </c>
      <c r="I132" s="145">
        <f>I128+I129+I130+I131</f>
        <v>3</v>
      </c>
      <c r="J132" s="147">
        <f>J128+J129+J130+J131</f>
        <v>2953059</v>
      </c>
      <c r="M132" s="509" t="s">
        <v>92</v>
      </c>
      <c r="N132" s="509"/>
      <c r="O132" s="145">
        <f>O128+O129+O130+O131</f>
        <v>67</v>
      </c>
      <c r="P132" s="143"/>
      <c r="Q132" s="145">
        <f>Q128+Q129+Q130+Q131</f>
        <v>206</v>
      </c>
      <c r="R132" s="145">
        <f>R128+R129+R130+R131</f>
        <v>206</v>
      </c>
      <c r="S132" s="145">
        <f>S128+S129+S130+S131</f>
        <v>0</v>
      </c>
      <c r="T132" s="145">
        <v>0</v>
      </c>
      <c r="U132" s="147">
        <f>U128+U129+U130+U131</f>
        <v>4750253</v>
      </c>
      <c r="X132" s="142" t="s">
        <v>203</v>
      </c>
      <c r="Y132" s="141">
        <v>80</v>
      </c>
      <c r="Z132" s="141">
        <v>0</v>
      </c>
      <c r="AA132" s="143"/>
      <c r="AB132" s="141">
        <v>0</v>
      </c>
      <c r="AC132" s="141">
        <v>0</v>
      </c>
      <c r="AD132" s="141">
        <v>0</v>
      </c>
      <c r="AE132" s="141">
        <v>0</v>
      </c>
      <c r="AF132" s="141">
        <v>0</v>
      </c>
    </row>
    <row r="133" spans="2:32" ht="15" customHeight="1" x14ac:dyDescent="0.25">
      <c r="B133" s="508" t="s">
        <v>205</v>
      </c>
      <c r="C133" s="508"/>
      <c r="D133" s="508"/>
      <c r="E133" s="508"/>
      <c r="F133" s="508"/>
      <c r="G133" s="508"/>
      <c r="H133" s="508"/>
      <c r="I133" s="508"/>
      <c r="J133" s="508"/>
      <c r="M133" s="508" t="s">
        <v>205</v>
      </c>
      <c r="N133" s="508"/>
      <c r="O133" s="508"/>
      <c r="P133" s="508"/>
      <c r="Q133" s="508"/>
      <c r="R133" s="508"/>
      <c r="S133" s="508"/>
      <c r="T133" s="508"/>
      <c r="U133" s="508"/>
      <c r="X133" s="509" t="s">
        <v>92</v>
      </c>
      <c r="Y133" s="509"/>
      <c r="Z133" s="145">
        <f>Z129+Z130+Z131+Z132</f>
        <v>35</v>
      </c>
      <c r="AA133" s="143"/>
      <c r="AB133" s="145">
        <f>AB129+AB130+AB131+AB132</f>
        <v>54</v>
      </c>
      <c r="AC133" s="145">
        <f>AC129+AC130+AC131+AC132</f>
        <v>54</v>
      </c>
      <c r="AD133" s="145">
        <v>0</v>
      </c>
      <c r="AE133" s="145">
        <v>0</v>
      </c>
      <c r="AF133" s="145">
        <f>AF129+AF130+AF131+AF132</f>
        <v>15774895</v>
      </c>
    </row>
    <row r="134" spans="2:32" ht="57.75" x14ac:dyDescent="0.25">
      <c r="B134" s="142" t="s">
        <v>206</v>
      </c>
      <c r="C134" s="141">
        <v>180</v>
      </c>
      <c r="D134" s="143"/>
      <c r="E134" s="141">
        <v>51</v>
      </c>
      <c r="F134" s="141">
        <v>75</v>
      </c>
      <c r="G134" s="141">
        <v>74</v>
      </c>
      <c r="H134" s="141">
        <v>1</v>
      </c>
      <c r="I134" s="141">
        <v>0</v>
      </c>
      <c r="J134" s="144">
        <v>1004469</v>
      </c>
      <c r="M134" s="142" t="s">
        <v>206</v>
      </c>
      <c r="N134" s="141">
        <v>180</v>
      </c>
      <c r="O134" s="143"/>
      <c r="P134" s="141">
        <v>274</v>
      </c>
      <c r="Q134" s="141">
        <v>414</v>
      </c>
      <c r="R134" s="141">
        <v>407</v>
      </c>
      <c r="S134" s="141">
        <v>7</v>
      </c>
      <c r="T134" s="141">
        <v>0</v>
      </c>
      <c r="U134" s="144">
        <v>4243217</v>
      </c>
      <c r="X134" s="508" t="s">
        <v>205</v>
      </c>
      <c r="Y134" s="508"/>
      <c r="Z134" s="508"/>
      <c r="AA134" s="508"/>
      <c r="AB134" s="508"/>
      <c r="AC134" s="508"/>
      <c r="AD134" s="508"/>
      <c r="AE134" s="508"/>
      <c r="AF134" s="508"/>
    </row>
    <row r="135" spans="2:32" ht="57.75" x14ac:dyDescent="0.25">
      <c r="B135" s="509" t="s">
        <v>92</v>
      </c>
      <c r="C135" s="509"/>
      <c r="D135" s="143"/>
      <c r="E135" s="145">
        <f>E134</f>
        <v>51</v>
      </c>
      <c r="F135" s="145">
        <f>F134</f>
        <v>75</v>
      </c>
      <c r="G135" s="145">
        <f>G134</f>
        <v>74</v>
      </c>
      <c r="H135" s="145">
        <f>H134</f>
        <v>1</v>
      </c>
      <c r="I135" s="145">
        <v>0</v>
      </c>
      <c r="J135" s="147">
        <f>J134</f>
        <v>1004469</v>
      </c>
      <c r="M135" s="509" t="s">
        <v>92</v>
      </c>
      <c r="N135" s="509"/>
      <c r="O135" s="143"/>
      <c r="P135" s="145">
        <f t="shared" ref="P135:U135" si="25">P134</f>
        <v>274</v>
      </c>
      <c r="Q135" s="145">
        <f t="shared" si="25"/>
        <v>414</v>
      </c>
      <c r="R135" s="145">
        <f t="shared" si="25"/>
        <v>407</v>
      </c>
      <c r="S135" s="145">
        <f t="shared" si="25"/>
        <v>7</v>
      </c>
      <c r="T135" s="145">
        <f t="shared" si="25"/>
        <v>0</v>
      </c>
      <c r="U135" s="147">
        <f t="shared" si="25"/>
        <v>4243217</v>
      </c>
      <c r="X135" s="142" t="s">
        <v>206</v>
      </c>
      <c r="Y135" s="141">
        <v>90</v>
      </c>
      <c r="Z135" s="143"/>
      <c r="AA135" s="141">
        <v>177</v>
      </c>
      <c r="AB135" s="141">
        <v>213</v>
      </c>
      <c r="AC135" s="141">
        <v>213</v>
      </c>
      <c r="AD135" s="141">
        <v>0</v>
      </c>
      <c r="AE135" s="141">
        <v>0</v>
      </c>
      <c r="AF135" s="141">
        <f>J119+U119</f>
        <v>8108901</v>
      </c>
    </row>
    <row r="136" spans="2:32" x14ac:dyDescent="0.25">
      <c r="B136" s="521" t="s">
        <v>50</v>
      </c>
      <c r="C136" s="521"/>
      <c r="D136" s="521"/>
      <c r="E136" s="521"/>
      <c r="F136" s="521"/>
      <c r="G136" s="521"/>
      <c r="H136" s="521"/>
      <c r="I136" s="521"/>
      <c r="J136" s="521"/>
      <c r="M136" s="521" t="s">
        <v>50</v>
      </c>
      <c r="N136" s="521"/>
      <c r="O136" s="521"/>
      <c r="P136" s="521"/>
      <c r="Q136" s="521"/>
      <c r="R136" s="521"/>
      <c r="S136" s="521"/>
      <c r="T136" s="521"/>
      <c r="U136" s="521"/>
      <c r="X136" s="509" t="s">
        <v>92</v>
      </c>
      <c r="Y136" s="509"/>
      <c r="Z136" s="143"/>
      <c r="AA136" s="145">
        <f t="shared" ref="AA136:AF136" si="26">AA135</f>
        <v>177</v>
      </c>
      <c r="AB136" s="145">
        <f t="shared" si="26"/>
        <v>213</v>
      </c>
      <c r="AC136" s="145">
        <f t="shared" si="26"/>
        <v>213</v>
      </c>
      <c r="AD136" s="145">
        <f t="shared" si="26"/>
        <v>0</v>
      </c>
      <c r="AE136" s="145">
        <f t="shared" si="26"/>
        <v>0</v>
      </c>
      <c r="AF136" s="145">
        <f t="shared" si="26"/>
        <v>8108901</v>
      </c>
    </row>
    <row r="137" spans="2:32" x14ac:dyDescent="0.25">
      <c r="B137" s="508" t="s">
        <v>199</v>
      </c>
      <c r="C137" s="508"/>
      <c r="D137" s="508"/>
      <c r="E137" s="508"/>
      <c r="F137" s="508"/>
      <c r="G137" s="508"/>
      <c r="H137" s="508"/>
      <c r="I137" s="508"/>
      <c r="J137" s="508"/>
      <c r="M137" s="508" t="s">
        <v>199</v>
      </c>
      <c r="N137" s="508"/>
      <c r="O137" s="508"/>
      <c r="P137" s="508"/>
      <c r="Q137" s="508"/>
      <c r="R137" s="508"/>
      <c r="S137" s="508"/>
      <c r="T137" s="508"/>
      <c r="U137" s="508"/>
      <c r="X137" s="521" t="s">
        <v>42</v>
      </c>
      <c r="Y137" s="521"/>
      <c r="Z137" s="521"/>
      <c r="AA137" s="521"/>
      <c r="AB137" s="521"/>
      <c r="AC137" s="521"/>
      <c r="AD137" s="521"/>
      <c r="AE137" s="521"/>
      <c r="AF137" s="521"/>
    </row>
    <row r="138" spans="2:32" ht="22.5" x14ac:dyDescent="0.25">
      <c r="B138" s="142" t="s">
        <v>200</v>
      </c>
      <c r="C138" s="141">
        <v>190</v>
      </c>
      <c r="D138" s="141">
        <v>17</v>
      </c>
      <c r="E138" s="143"/>
      <c r="F138" s="141">
        <v>35</v>
      </c>
      <c r="G138" s="141">
        <v>33</v>
      </c>
      <c r="H138" s="141">
        <v>2</v>
      </c>
      <c r="I138" s="141">
        <v>0</v>
      </c>
      <c r="J138" s="144">
        <v>12718699</v>
      </c>
      <c r="M138" s="142" t="s">
        <v>200</v>
      </c>
      <c r="N138" s="141">
        <v>190</v>
      </c>
      <c r="O138" s="141">
        <v>18</v>
      </c>
      <c r="P138" s="143"/>
      <c r="Q138" s="141">
        <v>42</v>
      </c>
      <c r="R138" s="141">
        <v>42</v>
      </c>
      <c r="S138" s="141">
        <v>0</v>
      </c>
      <c r="T138" s="141">
        <v>0</v>
      </c>
      <c r="U138" s="144">
        <v>9598717</v>
      </c>
      <c r="X138" s="508" t="s">
        <v>199</v>
      </c>
      <c r="Y138" s="508"/>
      <c r="Z138" s="508"/>
      <c r="AA138" s="508"/>
      <c r="AB138" s="508"/>
      <c r="AC138" s="508"/>
      <c r="AD138" s="508"/>
      <c r="AE138" s="508"/>
      <c r="AF138" s="508"/>
    </row>
    <row r="139" spans="2:32" ht="22.5" x14ac:dyDescent="0.25">
      <c r="B139" s="142" t="s">
        <v>201</v>
      </c>
      <c r="C139" s="141">
        <v>200</v>
      </c>
      <c r="D139" s="141">
        <v>0</v>
      </c>
      <c r="E139" s="143"/>
      <c r="F139" s="141">
        <v>0</v>
      </c>
      <c r="G139" s="141">
        <v>0</v>
      </c>
      <c r="H139" s="141">
        <v>0</v>
      </c>
      <c r="I139" s="141">
        <v>0</v>
      </c>
      <c r="J139" s="141">
        <v>0</v>
      </c>
      <c r="M139" s="142" t="s">
        <v>201</v>
      </c>
      <c r="N139" s="141">
        <v>200</v>
      </c>
      <c r="O139" s="141">
        <v>0</v>
      </c>
      <c r="P139" s="143"/>
      <c r="Q139" s="141">
        <v>0</v>
      </c>
      <c r="R139" s="141">
        <v>0</v>
      </c>
      <c r="S139" s="141">
        <v>0</v>
      </c>
      <c r="T139" s="141">
        <v>0</v>
      </c>
      <c r="U139" s="141">
        <v>0</v>
      </c>
      <c r="X139" s="142" t="s">
        <v>200</v>
      </c>
      <c r="Y139" s="141">
        <v>100</v>
      </c>
      <c r="Z139" s="141">
        <v>84</v>
      </c>
      <c r="AA139" s="143"/>
      <c r="AB139" s="141">
        <v>541</v>
      </c>
      <c r="AC139" s="141">
        <v>529</v>
      </c>
      <c r="AD139" s="141">
        <v>12</v>
      </c>
      <c r="AE139" s="141">
        <v>0</v>
      </c>
      <c r="AF139" s="144">
        <f>J122+U122</f>
        <v>181446254</v>
      </c>
    </row>
    <row r="140" spans="2:32" ht="22.5" x14ac:dyDescent="0.25">
      <c r="B140" s="142" t="s">
        <v>202</v>
      </c>
      <c r="C140" s="141">
        <v>210</v>
      </c>
      <c r="D140" s="141">
        <v>6</v>
      </c>
      <c r="E140" s="143"/>
      <c r="F140" s="141">
        <v>7</v>
      </c>
      <c r="G140" s="141">
        <v>5</v>
      </c>
      <c r="H140" s="141">
        <v>2</v>
      </c>
      <c r="I140" s="141">
        <v>0</v>
      </c>
      <c r="J140" s="144">
        <v>5212838</v>
      </c>
      <c r="M140" s="142" t="s">
        <v>202</v>
      </c>
      <c r="N140" s="141">
        <v>210</v>
      </c>
      <c r="O140" s="141">
        <v>3</v>
      </c>
      <c r="P140" s="143"/>
      <c r="Q140" s="141">
        <v>3</v>
      </c>
      <c r="R140" s="141">
        <v>3</v>
      </c>
      <c r="S140" s="141">
        <v>0</v>
      </c>
      <c r="T140" s="141">
        <v>0</v>
      </c>
      <c r="U140" s="144">
        <v>4706377</v>
      </c>
      <c r="X140" s="142" t="s">
        <v>201</v>
      </c>
      <c r="Y140" s="141">
        <v>110</v>
      </c>
      <c r="Z140" s="141">
        <v>1</v>
      </c>
      <c r="AA140" s="143"/>
      <c r="AB140" s="141">
        <v>3</v>
      </c>
      <c r="AC140" s="141">
        <v>3</v>
      </c>
      <c r="AD140" s="141">
        <v>0</v>
      </c>
      <c r="AE140" s="141">
        <v>0</v>
      </c>
      <c r="AF140" s="141">
        <f>J123+U123</f>
        <v>10244670</v>
      </c>
    </row>
    <row r="141" spans="2:32" ht="22.5" x14ac:dyDescent="0.25">
      <c r="B141" s="142" t="s">
        <v>203</v>
      </c>
      <c r="C141" s="141">
        <v>220</v>
      </c>
      <c r="D141" s="141">
        <v>0</v>
      </c>
      <c r="E141" s="143"/>
      <c r="F141" s="141">
        <v>0</v>
      </c>
      <c r="G141" s="141">
        <v>0</v>
      </c>
      <c r="H141" s="141">
        <v>0</v>
      </c>
      <c r="I141" s="141">
        <v>0</v>
      </c>
      <c r="J141" s="141">
        <v>0</v>
      </c>
      <c r="M141" s="142" t="s">
        <v>203</v>
      </c>
      <c r="N141" s="141">
        <v>220</v>
      </c>
      <c r="O141" s="141">
        <v>0</v>
      </c>
      <c r="P141" s="143"/>
      <c r="Q141" s="141">
        <v>0</v>
      </c>
      <c r="R141" s="141">
        <v>0</v>
      </c>
      <c r="S141" s="141">
        <v>0</v>
      </c>
      <c r="T141" s="141">
        <v>0</v>
      </c>
      <c r="U141" s="141">
        <v>0</v>
      </c>
      <c r="X141" s="142" t="s">
        <v>202</v>
      </c>
      <c r="Y141" s="141">
        <v>120</v>
      </c>
      <c r="Z141" s="141">
        <v>3</v>
      </c>
      <c r="AA141" s="143"/>
      <c r="AB141" s="141">
        <v>3</v>
      </c>
      <c r="AC141" s="141">
        <v>2</v>
      </c>
      <c r="AD141" s="141">
        <v>1</v>
      </c>
      <c r="AE141" s="141">
        <v>0</v>
      </c>
      <c r="AF141" s="144">
        <f>J124+U124</f>
        <v>3286740</v>
      </c>
    </row>
    <row r="142" spans="2:32" ht="22.5" x14ac:dyDescent="0.25">
      <c r="B142" s="509" t="s">
        <v>92</v>
      </c>
      <c r="C142" s="509"/>
      <c r="D142" s="145">
        <f>D138+D139+D140+D141</f>
        <v>23</v>
      </c>
      <c r="E142" s="146"/>
      <c r="F142" s="145">
        <f>F138+F139+F140+F141</f>
        <v>42</v>
      </c>
      <c r="G142" s="145">
        <f>G138+G139+G140+G141</f>
        <v>38</v>
      </c>
      <c r="H142" s="145">
        <f>H138+H139+H140+H141</f>
        <v>4</v>
      </c>
      <c r="I142" s="145">
        <v>0</v>
      </c>
      <c r="J142" s="147">
        <f>J138+J139+J140+J141</f>
        <v>17931537</v>
      </c>
      <c r="M142" s="509" t="s">
        <v>92</v>
      </c>
      <c r="N142" s="509"/>
      <c r="O142" s="145">
        <f>O138+O139+O140+O141</f>
        <v>21</v>
      </c>
      <c r="P142" s="146"/>
      <c r="Q142" s="145">
        <f>Q138+Q139+Q140+Q141</f>
        <v>45</v>
      </c>
      <c r="R142" s="145">
        <f>R138+R139+R140+R141</f>
        <v>45</v>
      </c>
      <c r="S142" s="145">
        <v>0</v>
      </c>
      <c r="T142" s="145">
        <v>0</v>
      </c>
      <c r="U142" s="147">
        <f>U138+U139+U140+U141</f>
        <v>14305094</v>
      </c>
      <c r="X142" s="142" t="s">
        <v>203</v>
      </c>
      <c r="Y142" s="141">
        <v>130</v>
      </c>
      <c r="Z142" s="141">
        <v>0</v>
      </c>
      <c r="AA142" s="143"/>
      <c r="AB142" s="141">
        <v>0</v>
      </c>
      <c r="AC142" s="141">
        <v>0</v>
      </c>
      <c r="AD142" s="141">
        <v>0</v>
      </c>
      <c r="AE142" s="141">
        <v>0</v>
      </c>
      <c r="AF142" s="141">
        <v>0</v>
      </c>
    </row>
    <row r="143" spans="2:32" x14ac:dyDescent="0.25">
      <c r="B143" s="508" t="s">
        <v>204</v>
      </c>
      <c r="C143" s="508"/>
      <c r="D143" s="508"/>
      <c r="E143" s="508"/>
      <c r="F143" s="508"/>
      <c r="G143" s="508"/>
      <c r="H143" s="508"/>
      <c r="I143" s="508"/>
      <c r="J143" s="508"/>
      <c r="M143" s="508" t="s">
        <v>204</v>
      </c>
      <c r="N143" s="508"/>
      <c r="O143" s="508"/>
      <c r="P143" s="508"/>
      <c r="Q143" s="508"/>
      <c r="R143" s="508"/>
      <c r="S143" s="508"/>
      <c r="T143" s="508"/>
      <c r="U143" s="508"/>
      <c r="X143" s="509" t="s">
        <v>92</v>
      </c>
      <c r="Y143" s="509"/>
      <c r="Z143" s="145">
        <f>Z139+Z140+Z141+Z142</f>
        <v>88</v>
      </c>
      <c r="AA143" s="143"/>
      <c r="AB143" s="145">
        <f>AB139+AB140+AB141+AB142</f>
        <v>547</v>
      </c>
      <c r="AC143" s="145">
        <f>AC139+AC140+AC141+AC142</f>
        <v>534</v>
      </c>
      <c r="AD143" s="145">
        <f>AD139+AD140+AD141+AD142</f>
        <v>13</v>
      </c>
      <c r="AE143" s="145">
        <f>AE139+AE140+AE141+AE142</f>
        <v>0</v>
      </c>
      <c r="AF143" s="147">
        <f>AF139+AF140+AF141+AF142</f>
        <v>194977664</v>
      </c>
    </row>
    <row r="144" spans="2:32" ht="22.5" x14ac:dyDescent="0.25">
      <c r="B144" s="142" t="s">
        <v>200</v>
      </c>
      <c r="C144" s="141">
        <v>230</v>
      </c>
      <c r="D144" s="141">
        <v>12</v>
      </c>
      <c r="E144" s="143"/>
      <c r="F144" s="141">
        <v>17</v>
      </c>
      <c r="G144" s="141">
        <v>17</v>
      </c>
      <c r="H144" s="141">
        <v>0</v>
      </c>
      <c r="I144" s="141">
        <v>0</v>
      </c>
      <c r="J144" s="144">
        <v>924971</v>
      </c>
      <c r="M144" s="142" t="s">
        <v>200</v>
      </c>
      <c r="N144" s="141">
        <v>230</v>
      </c>
      <c r="O144" s="141">
        <v>20</v>
      </c>
      <c r="P144" s="143"/>
      <c r="Q144" s="141">
        <v>31</v>
      </c>
      <c r="R144" s="141">
        <v>31</v>
      </c>
      <c r="S144" s="141">
        <v>0</v>
      </c>
      <c r="T144" s="141">
        <v>0</v>
      </c>
      <c r="U144" s="144">
        <v>1305013</v>
      </c>
      <c r="X144" s="508" t="s">
        <v>204</v>
      </c>
      <c r="Y144" s="508"/>
      <c r="Z144" s="508"/>
      <c r="AA144" s="508"/>
      <c r="AB144" s="508"/>
      <c r="AC144" s="508"/>
      <c r="AD144" s="508"/>
      <c r="AE144" s="508"/>
      <c r="AF144" s="508"/>
    </row>
    <row r="145" spans="2:32" ht="22.5" x14ac:dyDescent="0.25">
      <c r="B145" s="142" t="s">
        <v>201</v>
      </c>
      <c r="C145" s="141">
        <v>240</v>
      </c>
      <c r="D145" s="141">
        <v>0</v>
      </c>
      <c r="E145" s="143"/>
      <c r="F145" s="141">
        <v>0</v>
      </c>
      <c r="G145" s="141">
        <v>0</v>
      </c>
      <c r="H145" s="141">
        <v>0</v>
      </c>
      <c r="I145" s="141">
        <v>0</v>
      </c>
      <c r="J145" s="141">
        <v>0</v>
      </c>
      <c r="M145" s="142" t="s">
        <v>201</v>
      </c>
      <c r="N145" s="141">
        <v>240</v>
      </c>
      <c r="O145" s="141">
        <v>0</v>
      </c>
      <c r="P145" s="143"/>
      <c r="Q145" s="141">
        <v>0</v>
      </c>
      <c r="R145" s="141">
        <v>0</v>
      </c>
      <c r="S145" s="141">
        <v>0</v>
      </c>
      <c r="T145" s="141">
        <v>0</v>
      </c>
      <c r="U145" s="141">
        <v>0</v>
      </c>
      <c r="X145" s="142" t="s">
        <v>200</v>
      </c>
      <c r="Y145" s="141">
        <v>140</v>
      </c>
      <c r="Z145" s="141">
        <v>109</v>
      </c>
      <c r="AA145" s="143"/>
      <c r="AB145" s="141">
        <v>269</v>
      </c>
      <c r="AC145" s="141">
        <v>268</v>
      </c>
      <c r="AD145" s="141">
        <v>1</v>
      </c>
      <c r="AE145" s="141">
        <v>0</v>
      </c>
      <c r="AF145" s="144">
        <f>J128+U128</f>
        <v>7090200</v>
      </c>
    </row>
    <row r="146" spans="2:32" ht="22.5" x14ac:dyDescent="0.25">
      <c r="B146" s="142" t="s">
        <v>202</v>
      </c>
      <c r="C146" s="141">
        <v>250</v>
      </c>
      <c r="D146" s="141">
        <v>5</v>
      </c>
      <c r="E146" s="143"/>
      <c r="F146" s="141">
        <v>7</v>
      </c>
      <c r="G146" s="141">
        <v>7</v>
      </c>
      <c r="H146" s="141">
        <v>0</v>
      </c>
      <c r="I146" s="141">
        <v>0</v>
      </c>
      <c r="J146" s="144">
        <v>334914</v>
      </c>
      <c r="M146" s="142" t="s">
        <v>202</v>
      </c>
      <c r="N146" s="141">
        <v>250</v>
      </c>
      <c r="O146" s="141">
        <v>4</v>
      </c>
      <c r="P146" s="143"/>
      <c r="Q146" s="141">
        <v>4</v>
      </c>
      <c r="R146" s="141">
        <v>4</v>
      </c>
      <c r="S146" s="141">
        <v>0</v>
      </c>
      <c r="T146" s="141">
        <v>0</v>
      </c>
      <c r="U146" s="144">
        <v>282309</v>
      </c>
      <c r="X146" s="142" t="s">
        <v>201</v>
      </c>
      <c r="Y146" s="141">
        <v>150</v>
      </c>
      <c r="Z146" s="141">
        <v>0</v>
      </c>
      <c r="AA146" s="143"/>
      <c r="AB146" s="141">
        <v>0</v>
      </c>
      <c r="AC146" s="141">
        <v>0</v>
      </c>
      <c r="AD146" s="141">
        <v>0</v>
      </c>
      <c r="AE146" s="141">
        <v>0</v>
      </c>
      <c r="AF146" s="144">
        <v>0</v>
      </c>
    </row>
    <row r="147" spans="2:32" ht="22.5" x14ac:dyDescent="0.25">
      <c r="B147" s="142" t="s">
        <v>203</v>
      </c>
      <c r="C147" s="141">
        <v>260</v>
      </c>
      <c r="D147" s="141">
        <v>0</v>
      </c>
      <c r="E147" s="143"/>
      <c r="F147" s="141">
        <v>0</v>
      </c>
      <c r="G147" s="141">
        <v>0</v>
      </c>
      <c r="H147" s="141">
        <v>0</v>
      </c>
      <c r="I147" s="141">
        <v>0</v>
      </c>
      <c r="J147" s="141">
        <v>0</v>
      </c>
      <c r="M147" s="142" t="s">
        <v>203</v>
      </c>
      <c r="N147" s="141">
        <v>260</v>
      </c>
      <c r="O147" s="141">
        <v>0</v>
      </c>
      <c r="P147" s="143"/>
      <c r="Q147" s="141">
        <v>0</v>
      </c>
      <c r="R147" s="141">
        <v>0</v>
      </c>
      <c r="S147" s="141">
        <v>0</v>
      </c>
      <c r="T147" s="141">
        <v>0</v>
      </c>
      <c r="U147" s="141">
        <v>0</v>
      </c>
      <c r="X147" s="142" t="s">
        <v>202</v>
      </c>
      <c r="Y147" s="141">
        <v>160</v>
      </c>
      <c r="Z147" s="141">
        <v>10</v>
      </c>
      <c r="AA147" s="143"/>
      <c r="AB147" s="141">
        <v>10</v>
      </c>
      <c r="AC147" s="141">
        <v>5</v>
      </c>
      <c r="AD147" s="141">
        <v>2</v>
      </c>
      <c r="AE147" s="141">
        <v>3</v>
      </c>
      <c r="AF147" s="144">
        <f>J130+U130</f>
        <v>613112</v>
      </c>
    </row>
    <row r="148" spans="2:32" ht="22.5" x14ac:dyDescent="0.25">
      <c r="B148" s="509" t="s">
        <v>92</v>
      </c>
      <c r="C148" s="509"/>
      <c r="D148" s="145">
        <f>D144+D145+D146+D147</f>
        <v>17</v>
      </c>
      <c r="E148" s="146"/>
      <c r="F148" s="145">
        <f>F144+F145+F146+F147</f>
        <v>24</v>
      </c>
      <c r="G148" s="145">
        <f>G144+G145+G146+G147</f>
        <v>24</v>
      </c>
      <c r="H148" s="145">
        <f>H144+H145+H146+H147</f>
        <v>0</v>
      </c>
      <c r="I148" s="145">
        <v>0</v>
      </c>
      <c r="J148" s="147">
        <f>J144+J145+J146+J147</f>
        <v>1259885</v>
      </c>
      <c r="M148" s="509" t="s">
        <v>92</v>
      </c>
      <c r="N148" s="509"/>
      <c r="O148" s="145">
        <f>O144+O145+O146+O147</f>
        <v>24</v>
      </c>
      <c r="P148" s="146"/>
      <c r="Q148" s="145">
        <f>Q144+Q145+Q146+Q147</f>
        <v>35</v>
      </c>
      <c r="R148" s="145">
        <f>R144+R145+R146+R147</f>
        <v>35</v>
      </c>
      <c r="S148" s="145">
        <f>S145+S144+S146+S147</f>
        <v>0</v>
      </c>
      <c r="T148" s="145">
        <v>0</v>
      </c>
      <c r="U148" s="147">
        <f>U144+U145+U146+U147</f>
        <v>1587322</v>
      </c>
      <c r="X148" s="142" t="s">
        <v>203</v>
      </c>
      <c r="Y148" s="141">
        <v>170</v>
      </c>
      <c r="Z148" s="141">
        <v>0</v>
      </c>
      <c r="AA148" s="143"/>
      <c r="AB148" s="141">
        <v>0</v>
      </c>
      <c r="AC148" s="141">
        <v>0</v>
      </c>
      <c r="AD148" s="141">
        <v>0</v>
      </c>
      <c r="AE148" s="141">
        <v>0</v>
      </c>
      <c r="AF148" s="141">
        <v>0</v>
      </c>
    </row>
    <row r="149" spans="2:32" x14ac:dyDescent="0.25">
      <c r="B149" s="508" t="s">
        <v>212</v>
      </c>
      <c r="C149" s="508"/>
      <c r="D149" s="508"/>
      <c r="E149" s="508"/>
      <c r="F149" s="508"/>
      <c r="G149" s="508"/>
      <c r="H149" s="508"/>
      <c r="I149" s="508"/>
      <c r="J149" s="508"/>
      <c r="M149" s="508" t="s">
        <v>212</v>
      </c>
      <c r="N149" s="508"/>
      <c r="O149" s="508"/>
      <c r="P149" s="508"/>
      <c r="Q149" s="508"/>
      <c r="R149" s="508"/>
      <c r="S149" s="508"/>
      <c r="T149" s="508"/>
      <c r="U149" s="508"/>
      <c r="X149" s="509" t="s">
        <v>92</v>
      </c>
      <c r="Y149" s="509"/>
      <c r="Z149" s="145">
        <f>Z145+Z146+Z147+Z148</f>
        <v>119</v>
      </c>
      <c r="AA149" s="143"/>
      <c r="AB149" s="145">
        <f>AB145+AB146+AB147+AB148</f>
        <v>279</v>
      </c>
      <c r="AC149" s="145">
        <f>AC145+AC146+AC147+AC148</f>
        <v>273</v>
      </c>
      <c r="AD149" s="145">
        <f>AD145+AD146+AD147+AD148</f>
        <v>3</v>
      </c>
      <c r="AE149" s="145">
        <f>AE145+AE146+AE147+AE148</f>
        <v>3</v>
      </c>
      <c r="AF149" s="147">
        <f>AF145+AF146+AF147+AF148</f>
        <v>7703312</v>
      </c>
    </row>
    <row r="150" spans="2:32" ht="168.75" x14ac:dyDescent="0.25">
      <c r="B150" s="142" t="s">
        <v>213</v>
      </c>
      <c r="C150" s="141">
        <v>270</v>
      </c>
      <c r="D150" s="143"/>
      <c r="E150" s="141">
        <v>7</v>
      </c>
      <c r="F150" s="141">
        <v>12</v>
      </c>
      <c r="G150" s="141">
        <v>12</v>
      </c>
      <c r="H150" s="141">
        <v>0</v>
      </c>
      <c r="I150" s="141">
        <v>0</v>
      </c>
      <c r="J150" s="144">
        <v>6198980</v>
      </c>
      <c r="M150" s="142" t="s">
        <v>213</v>
      </c>
      <c r="N150" s="141">
        <v>270</v>
      </c>
      <c r="O150" s="143"/>
      <c r="P150" s="141">
        <v>27</v>
      </c>
      <c r="Q150" s="141">
        <v>91</v>
      </c>
      <c r="R150" s="141">
        <v>91</v>
      </c>
      <c r="S150" s="141">
        <v>0</v>
      </c>
      <c r="T150" s="141">
        <v>0</v>
      </c>
      <c r="U150" s="144">
        <v>54380432</v>
      </c>
      <c r="X150" s="508" t="s">
        <v>205</v>
      </c>
      <c r="Y150" s="508"/>
      <c r="Z150" s="508"/>
      <c r="AA150" s="508"/>
      <c r="AB150" s="508"/>
      <c r="AC150" s="508"/>
      <c r="AD150" s="508"/>
      <c r="AE150" s="508"/>
      <c r="AF150" s="508"/>
    </row>
    <row r="151" spans="2:32" ht="157.5" x14ac:dyDescent="0.25">
      <c r="B151" s="142" t="s">
        <v>214</v>
      </c>
      <c r="C151" s="141">
        <v>280</v>
      </c>
      <c r="D151" s="143"/>
      <c r="E151" s="141">
        <v>1</v>
      </c>
      <c r="F151" s="141">
        <v>1</v>
      </c>
      <c r="G151" s="141">
        <v>1</v>
      </c>
      <c r="H151" s="141">
        <v>0</v>
      </c>
      <c r="I151" s="141">
        <v>0</v>
      </c>
      <c r="J151" s="141">
        <v>60377</v>
      </c>
      <c r="M151" s="142" t="s">
        <v>214</v>
      </c>
      <c r="N151" s="141">
        <v>280</v>
      </c>
      <c r="O151" s="143"/>
      <c r="P151" s="141">
        <v>16</v>
      </c>
      <c r="Q151" s="141">
        <v>20</v>
      </c>
      <c r="R151" s="141">
        <v>20</v>
      </c>
      <c r="S151" s="141">
        <v>0</v>
      </c>
      <c r="T151" s="141">
        <v>0</v>
      </c>
      <c r="U151" s="141">
        <v>1612690</v>
      </c>
      <c r="X151" s="142" t="s">
        <v>206</v>
      </c>
      <c r="Y151" s="141">
        <v>180</v>
      </c>
      <c r="Z151" s="143"/>
      <c r="AA151" s="141">
        <v>325</v>
      </c>
      <c r="AB151" s="141">
        <v>489</v>
      </c>
      <c r="AC151" s="141">
        <v>481</v>
      </c>
      <c r="AD151" s="141">
        <v>8</v>
      </c>
      <c r="AE151" s="141">
        <v>0</v>
      </c>
      <c r="AF151" s="144">
        <f>J135+U135</f>
        <v>5247686</v>
      </c>
    </row>
    <row r="152" spans="2:32" x14ac:dyDescent="0.25">
      <c r="B152" s="509" t="s">
        <v>92</v>
      </c>
      <c r="C152" s="509"/>
      <c r="D152" s="143"/>
      <c r="E152" s="145">
        <f>E150+E151</f>
        <v>8</v>
      </c>
      <c r="F152" s="145">
        <f>F150+F151</f>
        <v>13</v>
      </c>
      <c r="G152" s="145">
        <f>G150+G151</f>
        <v>13</v>
      </c>
      <c r="H152" s="145">
        <v>0</v>
      </c>
      <c r="I152" s="145">
        <v>0</v>
      </c>
      <c r="J152" s="147">
        <f>J150+J151</f>
        <v>6259357</v>
      </c>
      <c r="M152" s="509" t="s">
        <v>92</v>
      </c>
      <c r="N152" s="509"/>
      <c r="O152" s="143"/>
      <c r="P152" s="145">
        <f>P150+P151</f>
        <v>43</v>
      </c>
      <c r="Q152" s="145">
        <f>Q150+Q151</f>
        <v>111</v>
      </c>
      <c r="R152" s="145">
        <f>R150+R151</f>
        <v>111</v>
      </c>
      <c r="S152" s="145">
        <v>0</v>
      </c>
      <c r="T152" s="145">
        <v>0</v>
      </c>
      <c r="U152" s="147">
        <f>U150+U151</f>
        <v>55993122</v>
      </c>
      <c r="X152" s="509" t="s">
        <v>92</v>
      </c>
      <c r="Y152" s="509"/>
      <c r="Z152" s="143"/>
      <c r="AA152" s="145">
        <f t="shared" ref="AA152:AF152" si="27">AA151</f>
        <v>325</v>
      </c>
      <c r="AB152" s="145">
        <f t="shared" si="27"/>
        <v>489</v>
      </c>
      <c r="AC152" s="145">
        <f t="shared" si="27"/>
        <v>481</v>
      </c>
      <c r="AD152" s="145">
        <f t="shared" si="27"/>
        <v>8</v>
      </c>
      <c r="AE152" s="145">
        <f t="shared" si="27"/>
        <v>0</v>
      </c>
      <c r="AF152" s="147">
        <f t="shared" si="27"/>
        <v>5247686</v>
      </c>
    </row>
    <row r="153" spans="2:32" ht="15" customHeight="1" x14ac:dyDescent="0.25">
      <c r="B153" s="508" t="s">
        <v>215</v>
      </c>
      <c r="C153" s="508"/>
      <c r="D153" s="508"/>
      <c r="E153" s="508"/>
      <c r="F153" s="508"/>
      <c r="G153" s="508"/>
      <c r="H153" s="508"/>
      <c r="I153" s="508"/>
      <c r="J153" s="508"/>
      <c r="M153" s="508" t="s">
        <v>215</v>
      </c>
      <c r="N153" s="508"/>
      <c r="O153" s="508"/>
      <c r="P153" s="508"/>
      <c r="Q153" s="508"/>
      <c r="R153" s="508"/>
      <c r="S153" s="508"/>
      <c r="T153" s="508"/>
      <c r="U153" s="508"/>
      <c r="X153" s="521" t="s">
        <v>50</v>
      </c>
      <c r="Y153" s="521"/>
      <c r="Z153" s="521"/>
      <c r="AA153" s="521"/>
      <c r="AB153" s="521"/>
      <c r="AC153" s="521"/>
      <c r="AD153" s="521"/>
      <c r="AE153" s="521"/>
      <c r="AF153" s="521"/>
    </row>
    <row r="154" spans="2:32" ht="57.75" x14ac:dyDescent="0.25">
      <c r="B154" s="142" t="s">
        <v>216</v>
      </c>
      <c r="C154" s="141">
        <v>290</v>
      </c>
      <c r="D154" s="143"/>
      <c r="E154" s="141">
        <v>0</v>
      </c>
      <c r="F154" s="141">
        <v>0</v>
      </c>
      <c r="G154" s="141">
        <v>0</v>
      </c>
      <c r="H154" s="141">
        <v>0</v>
      </c>
      <c r="I154" s="141">
        <v>0</v>
      </c>
      <c r="J154" s="141">
        <v>0</v>
      </c>
      <c r="M154" s="142" t="s">
        <v>216</v>
      </c>
      <c r="N154" s="141">
        <v>290</v>
      </c>
      <c r="O154" s="143"/>
      <c r="P154" s="141">
        <v>0</v>
      </c>
      <c r="Q154" s="141">
        <v>0</v>
      </c>
      <c r="R154" s="141">
        <v>0</v>
      </c>
      <c r="S154" s="141">
        <v>0</v>
      </c>
      <c r="T154" s="141">
        <v>0</v>
      </c>
      <c r="U154" s="141">
        <v>0</v>
      </c>
      <c r="X154" s="508" t="s">
        <v>199</v>
      </c>
      <c r="Y154" s="508"/>
      <c r="Z154" s="508"/>
      <c r="AA154" s="508"/>
      <c r="AB154" s="508"/>
      <c r="AC154" s="508"/>
      <c r="AD154" s="508"/>
      <c r="AE154" s="508"/>
      <c r="AF154" s="508"/>
    </row>
    <row r="155" spans="2:32" ht="22.5" x14ac:dyDescent="0.25">
      <c r="B155" s="509" t="s">
        <v>92</v>
      </c>
      <c r="C155" s="509"/>
      <c r="D155" s="143"/>
      <c r="E155" s="145">
        <v>0</v>
      </c>
      <c r="F155" s="145">
        <v>0</v>
      </c>
      <c r="G155" s="145">
        <v>0</v>
      </c>
      <c r="H155" s="145">
        <v>0</v>
      </c>
      <c r="I155" s="145">
        <v>0</v>
      </c>
      <c r="J155" s="145">
        <v>0</v>
      </c>
      <c r="M155" s="509" t="s">
        <v>92</v>
      </c>
      <c r="N155" s="509"/>
      <c r="O155" s="143"/>
      <c r="P155" s="145">
        <f t="shared" ref="P155:U155" si="28">P154</f>
        <v>0</v>
      </c>
      <c r="Q155" s="145">
        <f t="shared" si="28"/>
        <v>0</v>
      </c>
      <c r="R155" s="145">
        <f t="shared" si="28"/>
        <v>0</v>
      </c>
      <c r="S155" s="145">
        <f t="shared" si="28"/>
        <v>0</v>
      </c>
      <c r="T155" s="145">
        <f t="shared" si="28"/>
        <v>0</v>
      </c>
      <c r="U155" s="145">
        <f t="shared" si="28"/>
        <v>0</v>
      </c>
      <c r="X155" s="142" t="s">
        <v>200</v>
      </c>
      <c r="Y155" s="141">
        <v>190</v>
      </c>
      <c r="Z155" s="141">
        <v>35</v>
      </c>
      <c r="AA155" s="143"/>
      <c r="AB155" s="141">
        <v>77</v>
      </c>
      <c r="AC155" s="141">
        <v>75</v>
      </c>
      <c r="AD155" s="141">
        <v>2</v>
      </c>
      <c r="AE155" s="141">
        <v>0</v>
      </c>
      <c r="AF155" s="144">
        <f>J138+U138</f>
        <v>22317416</v>
      </c>
    </row>
    <row r="156" spans="2:32" ht="15" customHeight="1" x14ac:dyDescent="0.25">
      <c r="B156" s="508" t="s">
        <v>205</v>
      </c>
      <c r="C156" s="508"/>
      <c r="D156" s="508"/>
      <c r="E156" s="508"/>
      <c r="F156" s="508"/>
      <c r="G156" s="508"/>
      <c r="H156" s="508"/>
      <c r="I156" s="508"/>
      <c r="J156" s="508"/>
      <c r="M156" s="508" t="s">
        <v>205</v>
      </c>
      <c r="N156" s="508"/>
      <c r="O156" s="508"/>
      <c r="P156" s="508"/>
      <c r="Q156" s="508"/>
      <c r="R156" s="508"/>
      <c r="S156" s="508"/>
      <c r="T156" s="508"/>
      <c r="U156" s="508"/>
      <c r="X156" s="142" t="s">
        <v>201</v>
      </c>
      <c r="Y156" s="141">
        <v>200</v>
      </c>
      <c r="Z156" s="141">
        <v>0</v>
      </c>
      <c r="AA156" s="143"/>
      <c r="AB156" s="141">
        <v>0</v>
      </c>
      <c r="AC156" s="141">
        <v>0</v>
      </c>
      <c r="AD156" s="141">
        <v>0</v>
      </c>
      <c r="AE156" s="141">
        <v>0</v>
      </c>
      <c r="AF156" s="141">
        <v>0</v>
      </c>
    </row>
    <row r="157" spans="2:32" ht="57.75" x14ac:dyDescent="0.25">
      <c r="B157" s="142" t="s">
        <v>206</v>
      </c>
      <c r="C157" s="141">
        <v>300</v>
      </c>
      <c r="D157" s="143"/>
      <c r="E157" s="141">
        <v>41</v>
      </c>
      <c r="F157" s="141">
        <v>72</v>
      </c>
      <c r="G157" s="141">
        <v>71</v>
      </c>
      <c r="H157" s="141">
        <v>1</v>
      </c>
      <c r="I157" s="141">
        <v>0</v>
      </c>
      <c r="J157" s="144">
        <v>896579</v>
      </c>
      <c r="M157" s="142" t="s">
        <v>206</v>
      </c>
      <c r="N157" s="141">
        <v>300</v>
      </c>
      <c r="O157" s="143"/>
      <c r="P157" s="141">
        <v>143</v>
      </c>
      <c r="Q157" s="141">
        <v>180</v>
      </c>
      <c r="R157" s="141">
        <v>178</v>
      </c>
      <c r="S157" s="141">
        <v>2</v>
      </c>
      <c r="T157" s="141">
        <v>0</v>
      </c>
      <c r="U157" s="144">
        <v>2627167</v>
      </c>
      <c r="X157" s="142" t="s">
        <v>202</v>
      </c>
      <c r="Y157" s="141">
        <v>210</v>
      </c>
      <c r="Z157" s="141">
        <v>9</v>
      </c>
      <c r="AA157" s="143"/>
      <c r="AB157" s="141">
        <v>10</v>
      </c>
      <c r="AC157" s="141">
        <v>8</v>
      </c>
      <c r="AD157" s="141">
        <v>2</v>
      </c>
      <c r="AE157" s="141">
        <v>0</v>
      </c>
      <c r="AF157" s="144">
        <f>J140+U140</f>
        <v>9919215</v>
      </c>
    </row>
    <row r="158" spans="2:32" ht="101.25" x14ac:dyDescent="0.25">
      <c r="B158" s="142" t="s">
        <v>217</v>
      </c>
      <c r="C158" s="141">
        <v>310</v>
      </c>
      <c r="D158" s="143"/>
      <c r="E158" s="141">
        <v>7</v>
      </c>
      <c r="F158" s="141">
        <v>47</v>
      </c>
      <c r="G158" s="141">
        <v>47</v>
      </c>
      <c r="H158" s="141">
        <v>0</v>
      </c>
      <c r="I158" s="141">
        <v>0</v>
      </c>
      <c r="J158" s="144">
        <v>117507</v>
      </c>
      <c r="M158" s="142" t="s">
        <v>217</v>
      </c>
      <c r="N158" s="141">
        <v>310</v>
      </c>
      <c r="O158" s="143"/>
      <c r="P158" s="141">
        <v>102</v>
      </c>
      <c r="Q158" s="141">
        <v>171</v>
      </c>
      <c r="R158" s="141">
        <v>171</v>
      </c>
      <c r="S158" s="141">
        <v>0</v>
      </c>
      <c r="T158" s="141">
        <v>0</v>
      </c>
      <c r="U158" s="144">
        <v>1533602</v>
      </c>
      <c r="X158" s="142" t="s">
        <v>203</v>
      </c>
      <c r="Y158" s="141">
        <v>220</v>
      </c>
      <c r="Z158" s="141">
        <v>0</v>
      </c>
      <c r="AA158" s="143"/>
      <c r="AB158" s="141">
        <v>0</v>
      </c>
      <c r="AC158" s="141">
        <v>0</v>
      </c>
      <c r="AD158" s="141">
        <v>0</v>
      </c>
      <c r="AE158" s="141">
        <v>0</v>
      </c>
      <c r="AF158" s="141">
        <v>0</v>
      </c>
    </row>
    <row r="159" spans="2:32" x14ac:dyDescent="0.25">
      <c r="B159" s="509" t="s">
        <v>92</v>
      </c>
      <c r="C159" s="509"/>
      <c r="D159" s="143"/>
      <c r="E159" s="145">
        <f>E157+E158</f>
        <v>48</v>
      </c>
      <c r="F159" s="145">
        <f>F157+F158</f>
        <v>119</v>
      </c>
      <c r="G159" s="145">
        <f>G157+G158</f>
        <v>118</v>
      </c>
      <c r="H159" s="145">
        <f>H157+H158</f>
        <v>1</v>
      </c>
      <c r="I159" s="145">
        <v>0</v>
      </c>
      <c r="J159" s="147">
        <f>J157+J158</f>
        <v>1014086</v>
      </c>
      <c r="M159" s="509" t="s">
        <v>92</v>
      </c>
      <c r="N159" s="509"/>
      <c r="O159" s="143"/>
      <c r="P159" s="145">
        <f t="shared" ref="P159:U159" si="29">P157+P158</f>
        <v>245</v>
      </c>
      <c r="Q159" s="145">
        <f t="shared" si="29"/>
        <v>351</v>
      </c>
      <c r="R159" s="145">
        <f t="shared" si="29"/>
        <v>349</v>
      </c>
      <c r="S159" s="145">
        <f t="shared" si="29"/>
        <v>2</v>
      </c>
      <c r="T159" s="145">
        <f t="shared" si="29"/>
        <v>0</v>
      </c>
      <c r="U159" s="147">
        <f t="shared" si="29"/>
        <v>4160769</v>
      </c>
      <c r="X159" s="509" t="s">
        <v>92</v>
      </c>
      <c r="Y159" s="509"/>
      <c r="Z159" s="145">
        <f>Z155+Z156+Z157+Z158</f>
        <v>44</v>
      </c>
      <c r="AA159" s="146"/>
      <c r="AB159" s="145">
        <f>AB155+AB156+AB157+AB158</f>
        <v>87</v>
      </c>
      <c r="AC159" s="145">
        <f>AC155+AC156+AC157+AC158</f>
        <v>83</v>
      </c>
      <c r="AD159" s="145">
        <f>AD155+AD156+AD157+AD158</f>
        <v>4</v>
      </c>
      <c r="AE159" s="145">
        <f>AE155+AE156+AE157+AE158</f>
        <v>0</v>
      </c>
      <c r="AF159" s="147">
        <f>AF155+AF156+AF157+AF158</f>
        <v>32236631</v>
      </c>
    </row>
    <row r="160" spans="2:32" ht="16.5" thickBot="1" x14ac:dyDescent="0.3">
      <c r="B160" s="511" t="s">
        <v>228</v>
      </c>
      <c r="C160" s="511"/>
      <c r="M160" s="511" t="s">
        <v>228</v>
      </c>
      <c r="N160" s="511"/>
      <c r="X160" s="508" t="s">
        <v>204</v>
      </c>
      <c r="Y160" s="508"/>
      <c r="Z160" s="508"/>
      <c r="AA160" s="508"/>
      <c r="AB160" s="508"/>
      <c r="AC160" s="508"/>
      <c r="AD160" s="508"/>
      <c r="AE160" s="508"/>
      <c r="AF160" s="508"/>
    </row>
    <row r="161" spans="2:32" ht="22.5" x14ac:dyDescent="0.25">
      <c r="B161" s="507"/>
      <c r="C161" s="507" t="s">
        <v>191</v>
      </c>
      <c r="D161" s="507" t="s">
        <v>57</v>
      </c>
      <c r="E161" s="123"/>
      <c r="M161" s="526"/>
      <c r="N161" s="526" t="s">
        <v>191</v>
      </c>
      <c r="O161" s="526" t="s">
        <v>57</v>
      </c>
      <c r="P161" s="123"/>
      <c r="X161" s="142" t="s">
        <v>200</v>
      </c>
      <c r="Y161" s="141">
        <v>230</v>
      </c>
      <c r="Z161" s="141">
        <v>32</v>
      </c>
      <c r="AA161" s="143"/>
      <c r="AB161" s="141">
        <v>48</v>
      </c>
      <c r="AC161" s="141">
        <v>48</v>
      </c>
      <c r="AD161" s="141">
        <v>0</v>
      </c>
      <c r="AE161" s="141">
        <v>0</v>
      </c>
      <c r="AF161" s="144">
        <f>J144+U144</f>
        <v>2229984</v>
      </c>
    </row>
    <row r="162" spans="2:32" ht="23.25" thickBot="1" x14ac:dyDescent="0.3">
      <c r="B162" s="507"/>
      <c r="C162" s="507"/>
      <c r="D162" s="507"/>
      <c r="E162" s="123"/>
      <c r="M162" s="527"/>
      <c r="N162" s="527"/>
      <c r="O162" s="527"/>
      <c r="P162" s="123"/>
      <c r="X162" s="142" t="s">
        <v>201</v>
      </c>
      <c r="Y162" s="141">
        <v>240</v>
      </c>
      <c r="Z162" s="141">
        <v>0</v>
      </c>
      <c r="AA162" s="143"/>
      <c r="AB162" s="141">
        <v>0</v>
      </c>
      <c r="AC162" s="141">
        <v>0</v>
      </c>
      <c r="AD162" s="141">
        <v>0</v>
      </c>
      <c r="AE162" s="141">
        <v>0</v>
      </c>
      <c r="AF162" s="141">
        <v>0</v>
      </c>
    </row>
    <row r="163" spans="2:32" ht="23.25" thickBot="1" x14ac:dyDescent="0.3">
      <c r="B163" s="141" t="s">
        <v>197</v>
      </c>
      <c r="C163" s="141" t="s">
        <v>198</v>
      </c>
      <c r="D163" s="141">
        <v>1</v>
      </c>
      <c r="E163" s="123"/>
      <c r="M163" s="137" t="s">
        <v>197</v>
      </c>
      <c r="N163" s="138" t="s">
        <v>198</v>
      </c>
      <c r="O163" s="138">
        <v>1</v>
      </c>
      <c r="P163" s="123"/>
      <c r="X163" s="142" t="s">
        <v>202</v>
      </c>
      <c r="Y163" s="141">
        <v>250</v>
      </c>
      <c r="Z163" s="141">
        <v>9</v>
      </c>
      <c r="AA163" s="143"/>
      <c r="AB163" s="141">
        <v>11</v>
      </c>
      <c r="AC163" s="141">
        <v>11</v>
      </c>
      <c r="AD163" s="141">
        <v>0</v>
      </c>
      <c r="AE163" s="141">
        <v>0</v>
      </c>
      <c r="AF163" s="144">
        <f>J146+U146</f>
        <v>617223</v>
      </c>
    </row>
    <row r="164" spans="2:32" ht="23.25" thickBot="1" x14ac:dyDescent="0.3">
      <c r="B164" s="152" t="s">
        <v>3</v>
      </c>
      <c r="C164" s="141">
        <v>320</v>
      </c>
      <c r="D164" s="145">
        <v>748</v>
      </c>
      <c r="E164" s="123"/>
      <c r="M164" s="155" t="s">
        <v>3</v>
      </c>
      <c r="N164" s="138">
        <v>320</v>
      </c>
      <c r="O164" s="139">
        <v>1086</v>
      </c>
      <c r="P164" s="123"/>
      <c r="X164" s="142" t="s">
        <v>203</v>
      </c>
      <c r="Y164" s="141">
        <v>260</v>
      </c>
      <c r="Z164" s="141">
        <v>0</v>
      </c>
      <c r="AA164" s="143"/>
      <c r="AB164" s="141">
        <v>0</v>
      </c>
      <c r="AC164" s="141">
        <v>0</v>
      </c>
      <c r="AD164" s="141">
        <v>0</v>
      </c>
      <c r="AE164" s="141">
        <v>0</v>
      </c>
      <c r="AF164" s="141">
        <v>0</v>
      </c>
    </row>
    <row r="165" spans="2:32" x14ac:dyDescent="0.25">
      <c r="J165">
        <f>J110+J116+J119+J126+J132+J135+J142+J148+J152+J155+J159</f>
        <v>192348276</v>
      </c>
      <c r="U165">
        <f>U110+U116+U119+U126+U132+U135+U142+U148+U152+U155+U159</f>
        <v>159469908</v>
      </c>
      <c r="X165" s="509" t="s">
        <v>92</v>
      </c>
      <c r="Y165" s="509"/>
      <c r="Z165" s="145">
        <f>Z161+Z162+Z163+Z164</f>
        <v>41</v>
      </c>
      <c r="AA165" s="146"/>
      <c r="AB165" s="145">
        <f>AB161+AB162+AB163+AB164</f>
        <v>59</v>
      </c>
      <c r="AC165" s="145">
        <f>AC161+AC162+AC163+AC164</f>
        <v>59</v>
      </c>
      <c r="AD165" s="145">
        <f>AD161+AD162+AD163+AD164</f>
        <v>0</v>
      </c>
      <c r="AE165" s="145">
        <v>0</v>
      </c>
      <c r="AF165" s="147">
        <f>AF161+AF162+AF163+AF164</f>
        <v>2847207</v>
      </c>
    </row>
    <row r="166" spans="2:32" x14ac:dyDescent="0.25">
      <c r="X166" s="508" t="s">
        <v>212</v>
      </c>
      <c r="Y166" s="508"/>
      <c r="Z166" s="508"/>
      <c r="AA166" s="508"/>
      <c r="AB166" s="508"/>
      <c r="AC166" s="508"/>
      <c r="AD166" s="508"/>
      <c r="AE166" s="508"/>
      <c r="AF166" s="508"/>
    </row>
    <row r="167" spans="2:32" ht="168.75" x14ac:dyDescent="0.25">
      <c r="X167" s="142" t="s">
        <v>213</v>
      </c>
      <c r="Y167" s="141">
        <v>270</v>
      </c>
      <c r="Z167" s="143"/>
      <c r="AA167" s="141">
        <v>34</v>
      </c>
      <c r="AB167" s="141">
        <v>103</v>
      </c>
      <c r="AC167" s="141">
        <v>103</v>
      </c>
      <c r="AD167" s="141">
        <v>0</v>
      </c>
      <c r="AE167" s="141">
        <v>0</v>
      </c>
      <c r="AF167" s="144">
        <f>J150+U150</f>
        <v>60579412</v>
      </c>
    </row>
    <row r="168" spans="2:32" ht="157.5" x14ac:dyDescent="0.25">
      <c r="X168" s="142" t="s">
        <v>214</v>
      </c>
      <c r="Y168" s="141">
        <v>280</v>
      </c>
      <c r="Z168" s="143"/>
      <c r="AA168" s="141">
        <v>17</v>
      </c>
      <c r="AB168" s="141">
        <v>21</v>
      </c>
      <c r="AC168" s="141">
        <v>21</v>
      </c>
      <c r="AD168" s="141">
        <v>0</v>
      </c>
      <c r="AE168" s="141">
        <v>0</v>
      </c>
      <c r="AF168" s="141">
        <f>J151+U151</f>
        <v>1673067</v>
      </c>
    </row>
    <row r="169" spans="2:32" x14ac:dyDescent="0.25">
      <c r="X169" s="509" t="s">
        <v>92</v>
      </c>
      <c r="Y169" s="509"/>
      <c r="Z169" s="143"/>
      <c r="AA169" s="145">
        <f>AA167+AA168</f>
        <v>51</v>
      </c>
      <c r="AB169" s="145">
        <f>AB167+AB168</f>
        <v>124</v>
      </c>
      <c r="AC169" s="145">
        <f>AC167+AC168</f>
        <v>124</v>
      </c>
      <c r="AD169" s="145">
        <v>0</v>
      </c>
      <c r="AE169" s="145">
        <v>0</v>
      </c>
      <c r="AF169" s="147">
        <f>AF167+AF168</f>
        <v>62252479</v>
      </c>
    </row>
    <row r="170" spans="2:32" ht="15" customHeight="1" x14ac:dyDescent="0.25">
      <c r="X170" s="508" t="s">
        <v>215</v>
      </c>
      <c r="Y170" s="508"/>
      <c r="Z170" s="508"/>
      <c r="AA170" s="508"/>
      <c r="AB170" s="508"/>
      <c r="AC170" s="508"/>
      <c r="AD170" s="508"/>
      <c r="AE170" s="508"/>
      <c r="AF170" s="508"/>
    </row>
    <row r="171" spans="2:32" ht="57.75" x14ac:dyDescent="0.25">
      <c r="X171" s="142" t="s">
        <v>216</v>
      </c>
      <c r="Y171" s="141">
        <v>290</v>
      </c>
      <c r="Z171" s="143"/>
      <c r="AA171" s="141">
        <v>0</v>
      </c>
      <c r="AB171" s="141">
        <v>0</v>
      </c>
      <c r="AC171" s="141">
        <v>0</v>
      </c>
      <c r="AD171" s="141">
        <v>0</v>
      </c>
      <c r="AE171" s="141">
        <v>0</v>
      </c>
      <c r="AF171" s="141">
        <v>0</v>
      </c>
    </row>
    <row r="172" spans="2:32" x14ac:dyDescent="0.25">
      <c r="X172" s="509" t="s">
        <v>92</v>
      </c>
      <c r="Y172" s="509"/>
      <c r="Z172" s="143"/>
      <c r="AA172" s="145">
        <f t="shared" ref="AA172:AF172" si="30">AA171</f>
        <v>0</v>
      </c>
      <c r="AB172" s="145">
        <f t="shared" si="30"/>
        <v>0</v>
      </c>
      <c r="AC172" s="145">
        <f t="shared" si="30"/>
        <v>0</v>
      </c>
      <c r="AD172" s="145">
        <f t="shared" si="30"/>
        <v>0</v>
      </c>
      <c r="AE172" s="145">
        <f t="shared" si="30"/>
        <v>0</v>
      </c>
      <c r="AF172" s="145">
        <f t="shared" si="30"/>
        <v>0</v>
      </c>
    </row>
    <row r="173" spans="2:32" ht="15" customHeight="1" x14ac:dyDescent="0.25">
      <c r="X173" s="508" t="s">
        <v>205</v>
      </c>
      <c r="Y173" s="508"/>
      <c r="Z173" s="508"/>
      <c r="AA173" s="508"/>
      <c r="AB173" s="508"/>
      <c r="AC173" s="508"/>
      <c r="AD173" s="508"/>
      <c r="AE173" s="508"/>
      <c r="AF173" s="508"/>
    </row>
    <row r="174" spans="2:32" ht="57.75" x14ac:dyDescent="0.25">
      <c r="X174" s="142" t="s">
        <v>206</v>
      </c>
      <c r="Y174" s="141">
        <v>300</v>
      </c>
      <c r="Z174" s="143"/>
      <c r="AA174" s="141">
        <v>184</v>
      </c>
      <c r="AB174" s="141">
        <v>252</v>
      </c>
      <c r="AC174" s="141">
        <v>249</v>
      </c>
      <c r="AD174" s="141">
        <v>3</v>
      </c>
      <c r="AE174" s="141">
        <v>0</v>
      </c>
      <c r="AF174" s="144">
        <f>J157+U157</f>
        <v>3523746</v>
      </c>
    </row>
    <row r="175" spans="2:32" ht="101.25" x14ac:dyDescent="0.25">
      <c r="X175" s="142" t="s">
        <v>217</v>
      </c>
      <c r="Y175" s="141">
        <v>310</v>
      </c>
      <c r="Z175" s="143"/>
      <c r="AA175" s="141">
        <v>109</v>
      </c>
      <c r="AB175" s="141">
        <v>218</v>
      </c>
      <c r="AC175" s="141">
        <v>218</v>
      </c>
      <c r="AD175" s="141">
        <v>0</v>
      </c>
      <c r="AE175" s="141">
        <v>0</v>
      </c>
      <c r="AF175" s="144">
        <f>J158+U158</f>
        <v>1651109</v>
      </c>
    </row>
    <row r="176" spans="2:32" x14ac:dyDescent="0.25">
      <c r="X176" s="509" t="s">
        <v>92</v>
      </c>
      <c r="Y176" s="509"/>
      <c r="Z176" s="143"/>
      <c r="AA176" s="145">
        <f t="shared" ref="AA176:AF176" si="31">AA174+AA175</f>
        <v>293</v>
      </c>
      <c r="AB176" s="145">
        <f t="shared" si="31"/>
        <v>470</v>
      </c>
      <c r="AC176" s="145">
        <f t="shared" si="31"/>
        <v>467</v>
      </c>
      <c r="AD176" s="145">
        <f t="shared" si="31"/>
        <v>3</v>
      </c>
      <c r="AE176" s="145">
        <f t="shared" si="31"/>
        <v>0</v>
      </c>
      <c r="AF176" s="147">
        <f t="shared" si="31"/>
        <v>5174855</v>
      </c>
    </row>
    <row r="177" spans="24:33" ht="15.75" x14ac:dyDescent="0.25">
      <c r="X177" s="511" t="s">
        <v>228</v>
      </c>
      <c r="Y177" s="511"/>
      <c r="AE177" s="209" t="s">
        <v>384</v>
      </c>
      <c r="AG177">
        <f>AF127+AF133+AF136+AF143+AF149+AF152+AF159+AF169+AF165+AF172+AF176</f>
        <v>351818184</v>
      </c>
    </row>
    <row r="178" spans="24:33" x14ac:dyDescent="0.25">
      <c r="X178" s="507"/>
      <c r="Y178" s="507" t="s">
        <v>191</v>
      </c>
      <c r="Z178" s="507" t="s">
        <v>57</v>
      </c>
      <c r="AA178" s="123"/>
    </row>
    <row r="179" spans="24:33" x14ac:dyDescent="0.25">
      <c r="X179" s="507"/>
      <c r="Y179" s="507"/>
      <c r="Z179" s="507"/>
      <c r="AA179" s="123"/>
    </row>
    <row r="180" spans="24:33" x14ac:dyDescent="0.25">
      <c r="X180" s="141" t="s">
        <v>197</v>
      </c>
      <c r="Y180" s="141" t="s">
        <v>198</v>
      </c>
      <c r="Z180" s="141">
        <v>1</v>
      </c>
      <c r="AA180" s="123"/>
    </row>
    <row r="181" spans="24:33" x14ac:dyDescent="0.25">
      <c r="X181" s="152" t="s">
        <v>3</v>
      </c>
      <c r="Y181" s="141">
        <v>320</v>
      </c>
      <c r="Z181" s="145">
        <f>D164+O164</f>
        <v>1834</v>
      </c>
      <c r="AA181" s="123"/>
    </row>
  </sheetData>
  <mergeCells count="334">
    <mergeCell ref="X87:AE87"/>
    <mergeCell ref="X88:AE88"/>
    <mergeCell ref="X89:AE89"/>
    <mergeCell ref="X90:AE90"/>
    <mergeCell ref="X97:Y97"/>
    <mergeCell ref="X80:AD80"/>
    <mergeCell ref="X81:AD81"/>
    <mergeCell ref="X82:AD82"/>
    <mergeCell ref="X85:AE85"/>
    <mergeCell ref="X83:AD83"/>
    <mergeCell ref="X84:AD84"/>
    <mergeCell ref="AF72:AF73"/>
    <mergeCell ref="AG72:AG73"/>
    <mergeCell ref="X74:AD74"/>
    <mergeCell ref="X75:AD75"/>
    <mergeCell ref="X76:AD76"/>
    <mergeCell ref="X77:AD77"/>
    <mergeCell ref="X78:AD78"/>
    <mergeCell ref="X79:AD79"/>
    <mergeCell ref="X64:AG64"/>
    <mergeCell ref="X66:Y66"/>
    <mergeCell ref="X67:AG67"/>
    <mergeCell ref="X70:Y70"/>
    <mergeCell ref="X72:AD73"/>
    <mergeCell ref="AE72:AE73"/>
    <mergeCell ref="X46:AG46"/>
    <mergeCell ref="X52:Y52"/>
    <mergeCell ref="X53:AG53"/>
    <mergeCell ref="X59:Y59"/>
    <mergeCell ref="X60:AG60"/>
    <mergeCell ref="X63:Y63"/>
    <mergeCell ref="X39:AG39"/>
    <mergeCell ref="X41:Y41"/>
    <mergeCell ref="X43:X44"/>
    <mergeCell ref="Y43:Y44"/>
    <mergeCell ref="Z43:Z44"/>
    <mergeCell ref="AA43:AA44"/>
    <mergeCell ref="AB43:AB44"/>
    <mergeCell ref="AC43:AC44"/>
    <mergeCell ref="AD43:AF43"/>
    <mergeCell ref="AG43:AG44"/>
    <mergeCell ref="X27:AG27"/>
    <mergeCell ref="X32:Y32"/>
    <mergeCell ref="X33:AG33"/>
    <mergeCell ref="X38:Y38"/>
    <mergeCell ref="X24:X25"/>
    <mergeCell ref="Y24:Y25"/>
    <mergeCell ref="Z24:Z25"/>
    <mergeCell ref="AA24:AA25"/>
    <mergeCell ref="AB24:AB25"/>
    <mergeCell ref="AC24:AC25"/>
    <mergeCell ref="AG5:AG6"/>
    <mergeCell ref="X8:AG8"/>
    <mergeCell ref="X13:Y13"/>
    <mergeCell ref="X14:AG14"/>
    <mergeCell ref="X177:Y177"/>
    <mergeCell ref="X178:X179"/>
    <mergeCell ref="Y178:Y179"/>
    <mergeCell ref="Z178:Z179"/>
    <mergeCell ref="X5:X6"/>
    <mergeCell ref="Y5:Y6"/>
    <mergeCell ref="Z5:Z6"/>
    <mergeCell ref="X19:Y19"/>
    <mergeCell ref="X20:AG20"/>
    <mergeCell ref="X22:Y22"/>
    <mergeCell ref="X173:AF173"/>
    <mergeCell ref="X176:Y176"/>
    <mergeCell ref="X165:Y165"/>
    <mergeCell ref="X166:AF166"/>
    <mergeCell ref="X169:Y169"/>
    <mergeCell ref="X170:AF170"/>
    <mergeCell ref="X172:Y172"/>
    <mergeCell ref="X127:Y127"/>
    <mergeCell ref="AD24:AF24"/>
    <mergeCell ref="AG24:AG25"/>
    <mergeCell ref="X160:AF160"/>
    <mergeCell ref="X149:Y149"/>
    <mergeCell ref="X150:AF150"/>
    <mergeCell ref="X152:Y152"/>
    <mergeCell ref="X153:AF153"/>
    <mergeCell ref="X154:AF154"/>
    <mergeCell ref="X159:Y159"/>
    <mergeCell ref="X134:AF134"/>
    <mergeCell ref="X136:Y136"/>
    <mergeCell ref="X137:AF137"/>
    <mergeCell ref="X138:AF138"/>
    <mergeCell ref="X143:Y143"/>
    <mergeCell ref="X144:AF144"/>
    <mergeCell ref="X128:AF128"/>
    <mergeCell ref="X133:Y133"/>
    <mergeCell ref="X2:AG2"/>
    <mergeCell ref="X98:AC98"/>
    <mergeCell ref="X117:AG117"/>
    <mergeCell ref="X118:X119"/>
    <mergeCell ref="Y118:Y119"/>
    <mergeCell ref="Z118:Z119"/>
    <mergeCell ref="AA118:AA119"/>
    <mergeCell ref="AB118:AB119"/>
    <mergeCell ref="AC118:AE118"/>
    <mergeCell ref="X4:Z4"/>
    <mergeCell ref="X23:Z23"/>
    <mergeCell ref="X42:Z42"/>
    <mergeCell ref="X71:AB71"/>
    <mergeCell ref="X86:AA86"/>
    <mergeCell ref="X91:AD91"/>
    <mergeCell ref="AA5:AA6"/>
    <mergeCell ref="AB5:AB6"/>
    <mergeCell ref="AF118:AF119"/>
    <mergeCell ref="X121:AF121"/>
    <mergeCell ref="X122:AF122"/>
    <mergeCell ref="AC5:AC6"/>
    <mergeCell ref="AD5:AF5"/>
    <mergeCell ref="M155:N155"/>
    <mergeCell ref="M156:U156"/>
    <mergeCell ref="M159:N159"/>
    <mergeCell ref="M160:N160"/>
    <mergeCell ref="M161:M162"/>
    <mergeCell ref="N161:N162"/>
    <mergeCell ref="O161:O162"/>
    <mergeCell ref="M142:N142"/>
    <mergeCell ref="M143:U143"/>
    <mergeCell ref="M148:N148"/>
    <mergeCell ref="M149:U149"/>
    <mergeCell ref="M152:N152"/>
    <mergeCell ref="M153:U153"/>
    <mergeCell ref="M127:U127"/>
    <mergeCell ref="M132:N132"/>
    <mergeCell ref="M133:U133"/>
    <mergeCell ref="M135:N135"/>
    <mergeCell ref="M136:U136"/>
    <mergeCell ref="M137:U137"/>
    <mergeCell ref="M116:N116"/>
    <mergeCell ref="M117:U117"/>
    <mergeCell ref="M119:N119"/>
    <mergeCell ref="M120:U120"/>
    <mergeCell ref="M121:U121"/>
    <mergeCell ref="M126:N126"/>
    <mergeCell ref="R101:T101"/>
    <mergeCell ref="U101:U102"/>
    <mergeCell ref="M104:U104"/>
    <mergeCell ref="M105:U105"/>
    <mergeCell ref="M110:N110"/>
    <mergeCell ref="M111:U111"/>
    <mergeCell ref="M90:T90"/>
    <mergeCell ref="M91:S91"/>
    <mergeCell ref="M97:N97"/>
    <mergeCell ref="M99:V99"/>
    <mergeCell ref="M101:M102"/>
    <mergeCell ref="N101:N102"/>
    <mergeCell ref="O101:O102"/>
    <mergeCell ref="P101:P102"/>
    <mergeCell ref="Q101:Q102"/>
    <mergeCell ref="U72:U73"/>
    <mergeCell ref="V72:V73"/>
    <mergeCell ref="M86:P86"/>
    <mergeCell ref="M87:T87"/>
    <mergeCell ref="M88:T88"/>
    <mergeCell ref="M89:T89"/>
    <mergeCell ref="M78:S78"/>
    <mergeCell ref="M79:S79"/>
    <mergeCell ref="M80:S80"/>
    <mergeCell ref="M81:S81"/>
    <mergeCell ref="M82:S82"/>
    <mergeCell ref="M85:T85"/>
    <mergeCell ref="M72:S73"/>
    <mergeCell ref="T72:T73"/>
    <mergeCell ref="M74:S74"/>
    <mergeCell ref="M75:S75"/>
    <mergeCell ref="M76:S76"/>
    <mergeCell ref="M77:S77"/>
    <mergeCell ref="M83:S83"/>
    <mergeCell ref="M84:S84"/>
    <mergeCell ref="M63:N63"/>
    <mergeCell ref="M64:V64"/>
    <mergeCell ref="M66:N66"/>
    <mergeCell ref="M67:V67"/>
    <mergeCell ref="M70:N70"/>
    <mergeCell ref="M71:Q71"/>
    <mergeCell ref="V43:V44"/>
    <mergeCell ref="M46:V46"/>
    <mergeCell ref="M52:N52"/>
    <mergeCell ref="M53:V53"/>
    <mergeCell ref="M59:N59"/>
    <mergeCell ref="M60:V60"/>
    <mergeCell ref="N43:N44"/>
    <mergeCell ref="O43:O44"/>
    <mergeCell ref="P43:P44"/>
    <mergeCell ref="Q43:Q44"/>
    <mergeCell ref="R43:R44"/>
    <mergeCell ref="S43:U43"/>
    <mergeCell ref="V24:V25"/>
    <mergeCell ref="M27:V27"/>
    <mergeCell ref="M32:N32"/>
    <mergeCell ref="M33:V33"/>
    <mergeCell ref="M38:N38"/>
    <mergeCell ref="M39:V39"/>
    <mergeCell ref="M4:O4"/>
    <mergeCell ref="M23:O23"/>
    <mergeCell ref="M2:V2"/>
    <mergeCell ref="M24:M25"/>
    <mergeCell ref="N24:N25"/>
    <mergeCell ref="O24:O25"/>
    <mergeCell ref="P24:P25"/>
    <mergeCell ref="Q24:Q25"/>
    <mergeCell ref="R24:R25"/>
    <mergeCell ref="S24:U24"/>
    <mergeCell ref="V5:V6"/>
    <mergeCell ref="M8:V8"/>
    <mergeCell ref="M13:N13"/>
    <mergeCell ref="M14:V14"/>
    <mergeCell ref="M19:N19"/>
    <mergeCell ref="M20:V20"/>
    <mergeCell ref="N5:N6"/>
    <mergeCell ref="O5:O6"/>
    <mergeCell ref="P5:P6"/>
    <mergeCell ref="Q5:Q6"/>
    <mergeCell ref="R5:R6"/>
    <mergeCell ref="S5:U5"/>
    <mergeCell ref="B159:C159"/>
    <mergeCell ref="B160:C160"/>
    <mergeCell ref="B161:B162"/>
    <mergeCell ref="C161:C162"/>
    <mergeCell ref="D161:D162"/>
    <mergeCell ref="M5:M6"/>
    <mergeCell ref="M22:N22"/>
    <mergeCell ref="M41:N41"/>
    <mergeCell ref="M42:O42"/>
    <mergeCell ref="M43:M44"/>
    <mergeCell ref="B148:C148"/>
    <mergeCell ref="B149:J149"/>
    <mergeCell ref="B152:C152"/>
    <mergeCell ref="B153:J153"/>
    <mergeCell ref="B155:C155"/>
    <mergeCell ref="B156:J156"/>
    <mergeCell ref="B133:J133"/>
    <mergeCell ref="B135:C135"/>
    <mergeCell ref="B136:J136"/>
    <mergeCell ref="B137:J137"/>
    <mergeCell ref="B142:C142"/>
    <mergeCell ref="B143:J143"/>
    <mergeCell ref="B119:C119"/>
    <mergeCell ref="B120:J120"/>
    <mergeCell ref="B121:J121"/>
    <mergeCell ref="B126:C126"/>
    <mergeCell ref="B127:J127"/>
    <mergeCell ref="B132:C132"/>
    <mergeCell ref="B104:J104"/>
    <mergeCell ref="B105:J105"/>
    <mergeCell ref="B110:C110"/>
    <mergeCell ref="B111:J111"/>
    <mergeCell ref="B116:C116"/>
    <mergeCell ref="B117:J117"/>
    <mergeCell ref="B99:K99"/>
    <mergeCell ref="B101:B102"/>
    <mergeCell ref="C101:C102"/>
    <mergeCell ref="D101:D102"/>
    <mergeCell ref="E101:E102"/>
    <mergeCell ref="F101:F102"/>
    <mergeCell ref="G101:I101"/>
    <mergeCell ref="J101:J102"/>
    <mergeCell ref="B89:I89"/>
    <mergeCell ref="B90:I90"/>
    <mergeCell ref="B91:H91"/>
    <mergeCell ref="B97:C97"/>
    <mergeCell ref="B82:H82"/>
    <mergeCell ref="B85:I85"/>
    <mergeCell ref="B86:E86"/>
    <mergeCell ref="B87:I87"/>
    <mergeCell ref="B88:I88"/>
    <mergeCell ref="B72:H73"/>
    <mergeCell ref="B74:H74"/>
    <mergeCell ref="B75:H75"/>
    <mergeCell ref="B76:H76"/>
    <mergeCell ref="B77:H77"/>
    <mergeCell ref="B78:H78"/>
    <mergeCell ref="B79:H79"/>
    <mergeCell ref="B80:H80"/>
    <mergeCell ref="B81:H81"/>
    <mergeCell ref="B83:H83"/>
    <mergeCell ref="B84:H84"/>
    <mergeCell ref="B70:C70"/>
    <mergeCell ref="B71:F71"/>
    <mergeCell ref="I72:I73"/>
    <mergeCell ref="J72:J73"/>
    <mergeCell ref="K72:K73"/>
    <mergeCell ref="B59:C59"/>
    <mergeCell ref="B60:K60"/>
    <mergeCell ref="B63:C63"/>
    <mergeCell ref="B64:K64"/>
    <mergeCell ref="B66:C66"/>
    <mergeCell ref="B67:K67"/>
    <mergeCell ref="G43:G44"/>
    <mergeCell ref="H43:J43"/>
    <mergeCell ref="K43:K44"/>
    <mergeCell ref="B46:K46"/>
    <mergeCell ref="B52:C52"/>
    <mergeCell ref="B53:K53"/>
    <mergeCell ref="B33:K33"/>
    <mergeCell ref="B38:C38"/>
    <mergeCell ref="B39:K39"/>
    <mergeCell ref="B41:C41"/>
    <mergeCell ref="B42:D42"/>
    <mergeCell ref="B43:B44"/>
    <mergeCell ref="C43:C44"/>
    <mergeCell ref="D43:D44"/>
    <mergeCell ref="E43:E44"/>
    <mergeCell ref="F43:F44"/>
    <mergeCell ref="F24:F25"/>
    <mergeCell ref="G24:G25"/>
    <mergeCell ref="H24:J24"/>
    <mergeCell ref="K24:K25"/>
    <mergeCell ref="B27:K27"/>
    <mergeCell ref="B32:C32"/>
    <mergeCell ref="B22:C22"/>
    <mergeCell ref="B23:D23"/>
    <mergeCell ref="B24:B25"/>
    <mergeCell ref="C24:C25"/>
    <mergeCell ref="D24:D25"/>
    <mergeCell ref="E24:E25"/>
    <mergeCell ref="B2:K2"/>
    <mergeCell ref="K5:K6"/>
    <mergeCell ref="B8:K8"/>
    <mergeCell ref="B13:C13"/>
    <mergeCell ref="B14:K14"/>
    <mergeCell ref="B19:C19"/>
    <mergeCell ref="B20:K20"/>
    <mergeCell ref="B4:D4"/>
    <mergeCell ref="B5:B6"/>
    <mergeCell ref="C5:C6"/>
    <mergeCell ref="D5:D6"/>
    <mergeCell ref="E5:E6"/>
    <mergeCell ref="F5:F6"/>
    <mergeCell ref="G5:G6"/>
    <mergeCell ref="H5: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1.Kopsavilkums</vt:lpstr>
      <vt:lpstr>2.Decentralizētie iepirkumi</vt:lpstr>
      <vt:lpstr>3.Centralizētie iepirkumi</vt:lpstr>
      <vt:lpstr>4.Faktiskie maksājumi</vt:lpstr>
      <vt:lpstr>Pielikums</vt:lpstr>
      <vt:lpstr>'1.Kopsavilkums'!bookmark40</vt:lpstr>
      <vt:lpstr>'2.Decentralizētie iepirkumi'!bookmark48</vt:lpstr>
      <vt:lpstr>'3.Centralizētie iepirkumi'!bookmark63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dcterms:created xsi:type="dcterms:W3CDTF">2016-02-08T11:24:16Z</dcterms:created>
  <dcterms:modified xsi:type="dcterms:W3CDTF">2017-02-06T14:30:41Z</dcterms:modified>
</cp:coreProperties>
</file>