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Renate.Kundzina\Documents\2016.gads\Pārskati\ADJIL\"/>
    </mc:Choice>
  </mc:AlternateContent>
  <bookViews>
    <workbookView xWindow="0" yWindow="0" windowWidth="9345" windowHeight="9585" firstSheet="6" activeTab="11"/>
  </bookViews>
  <sheets>
    <sheet name="Pavisam_kopā_tab" sheetId="1" r:id="rId1"/>
    <sheet name="Diagramma_pa_gadiem" sheetId="7" r:id="rId2"/>
    <sheet name="Decentralizetie_kopa_tab" sheetId="3" r:id="rId3"/>
    <sheet name="Virs_zem_%_pa_gadiem" sheetId="10" r:id="rId4"/>
    <sheet name="Centralizētie_kopā_tab" sheetId="2" r:id="rId5"/>
    <sheet name="Dec_centr_%_pret_kopā" sheetId="11" r:id="rId6"/>
    <sheet name="Valstiskā_piederība_tab" sheetId="4" r:id="rId7"/>
    <sheet name="Dinamika_valstu_dalījumā" sheetId="12" r:id="rId8"/>
    <sheet name="Procedūras_tab" sheetId="5" r:id="rId9"/>
    <sheet name="Procedūru_dinamika" sheetId="14" r:id="rId10"/>
    <sheet name="CPV_kodi_tab" sheetId="6" r:id="rId11"/>
    <sheet name="CPV_kodi_%_dinamika" sheetId="13"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 i="14" l="1"/>
  <c r="G74" i="14"/>
  <c r="F74" i="14"/>
  <c r="E74" i="14"/>
  <c r="D74" i="14"/>
  <c r="C74" i="14"/>
  <c r="D71" i="14"/>
  <c r="J71" i="14" s="1"/>
  <c r="C71" i="14"/>
  <c r="I71" i="14" s="1"/>
  <c r="D68" i="14"/>
  <c r="J68" i="14" s="1"/>
  <c r="C68" i="14"/>
  <c r="I68" i="14" s="1"/>
  <c r="G26" i="14"/>
  <c r="F26" i="14"/>
  <c r="G25" i="14"/>
  <c r="F25" i="14"/>
  <c r="G24" i="14"/>
  <c r="F24" i="14"/>
  <c r="G23" i="14"/>
  <c r="F23" i="14"/>
  <c r="I74" i="14" l="1"/>
  <c r="D82" i="14" s="1"/>
  <c r="B80" i="14"/>
  <c r="C80" i="14"/>
  <c r="B81" i="14"/>
  <c r="J74" i="14"/>
  <c r="G82" i="14" s="1"/>
  <c r="C81" i="14"/>
  <c r="D17" i="5"/>
  <c r="C17" i="5"/>
  <c r="D14" i="5"/>
  <c r="C14" i="5"/>
  <c r="D11" i="5"/>
  <c r="C11" i="5"/>
  <c r="D8" i="5"/>
  <c r="B82" i="14" l="1"/>
  <c r="F82" i="14"/>
  <c r="E82" i="14"/>
  <c r="C82" i="14"/>
  <c r="I19" i="6"/>
  <c r="G19" i="6"/>
  <c r="E19" i="6"/>
  <c r="C19" i="6"/>
  <c r="J19" i="6"/>
  <c r="H19" i="6"/>
  <c r="F19" i="6"/>
  <c r="D19" i="6"/>
  <c r="D44" i="12" l="1"/>
  <c r="C44" i="12"/>
  <c r="D41" i="12"/>
  <c r="K36" i="12"/>
  <c r="D42" i="12" s="1"/>
  <c r="K37" i="12"/>
  <c r="D43" i="12" s="1"/>
  <c r="K38" i="12"/>
  <c r="B44" i="12" s="1"/>
  <c r="K35" i="12"/>
  <c r="C41" i="12" s="1"/>
  <c r="I40" i="11"/>
  <c r="I39" i="11"/>
  <c r="I38" i="11"/>
  <c r="H40" i="11"/>
  <c r="H39" i="11"/>
  <c r="H38" i="11"/>
  <c r="H37" i="11"/>
  <c r="E49" i="11"/>
  <c r="G49" i="11" s="1"/>
  <c r="B47" i="11"/>
  <c r="G38" i="11"/>
  <c r="F47" i="11" s="1"/>
  <c r="G39" i="11"/>
  <c r="F48" i="11" s="1"/>
  <c r="G40" i="11"/>
  <c r="F49" i="11" s="1"/>
  <c r="G37" i="11"/>
  <c r="E46" i="11" s="1"/>
  <c r="D38" i="11"/>
  <c r="C47" i="11" s="1"/>
  <c r="D39" i="11"/>
  <c r="B48" i="11" s="1"/>
  <c r="D40" i="11"/>
  <c r="C49" i="11" s="1"/>
  <c r="D37" i="11"/>
  <c r="B46" i="11" s="1"/>
  <c r="B43" i="12" l="1"/>
  <c r="B42" i="12"/>
  <c r="C43" i="12"/>
  <c r="B41" i="12"/>
  <c r="C42" i="12"/>
  <c r="G46" i="11"/>
  <c r="C46" i="11"/>
  <c r="F46" i="11"/>
  <c r="E47" i="11"/>
  <c r="G47" i="11"/>
  <c r="D46" i="11"/>
  <c r="C55" i="11" s="1"/>
  <c r="B56" i="11"/>
  <c r="C48" i="11"/>
  <c r="B49" i="11"/>
  <c r="D47" i="11"/>
  <c r="C56" i="11" s="1"/>
  <c r="E48" i="11"/>
  <c r="G48" i="11" s="1"/>
  <c r="I38" i="10"/>
  <c r="I39" i="10"/>
  <c r="I37" i="10"/>
  <c r="I36" i="10"/>
  <c r="H39" i="10"/>
  <c r="H38" i="10"/>
  <c r="H37" i="10"/>
  <c r="H36" i="10"/>
  <c r="H44" i="10"/>
  <c r="H45" i="10"/>
  <c r="H46" i="10"/>
  <c r="H43" i="10"/>
  <c r="D44" i="10"/>
  <c r="D45" i="10"/>
  <c r="D46" i="10"/>
  <c r="D43" i="10"/>
  <c r="G44" i="10"/>
  <c r="G45" i="10"/>
  <c r="G46" i="10"/>
  <c r="F44" i="10"/>
  <c r="F45" i="10"/>
  <c r="F46" i="10"/>
  <c r="G43" i="10"/>
  <c r="F43" i="10"/>
  <c r="C44" i="10"/>
  <c r="C45" i="10"/>
  <c r="C46" i="10"/>
  <c r="B44" i="10"/>
  <c r="B45" i="10"/>
  <c r="B46" i="10"/>
  <c r="C43" i="10"/>
  <c r="B43" i="10"/>
  <c r="G39" i="10"/>
  <c r="D39" i="10"/>
  <c r="G38" i="10"/>
  <c r="D38" i="10"/>
  <c r="G37" i="10"/>
  <c r="D37" i="10"/>
  <c r="G36" i="10"/>
  <c r="D36" i="10"/>
  <c r="D48" i="11" l="1"/>
  <c r="B57" i="11" s="1"/>
  <c r="B55" i="11"/>
  <c r="D49" i="11"/>
  <c r="C58" i="11" s="1"/>
  <c r="V16" i="4"/>
  <c r="U16" i="4"/>
  <c r="N17" i="4"/>
  <c r="M17" i="4"/>
  <c r="T17" i="4"/>
  <c r="S17" i="4"/>
  <c r="R17" i="4"/>
  <c r="Q17" i="4"/>
  <c r="B58" i="11" l="1"/>
  <c r="C57" i="11"/>
  <c r="U17" i="4"/>
  <c r="V17" i="4"/>
  <c r="V15" i="4"/>
  <c r="U15" i="4"/>
  <c r="P17" i="4"/>
  <c r="O17" i="4"/>
  <c r="J17" i="4"/>
  <c r="I17" i="4"/>
  <c r="H17" i="4"/>
  <c r="G17" i="4"/>
  <c r="F17" i="4"/>
  <c r="E17" i="4"/>
  <c r="U14" i="4"/>
  <c r="V13" i="4"/>
  <c r="U13" i="4"/>
  <c r="V12" i="4"/>
  <c r="V14" i="4" s="1"/>
  <c r="U12" i="4"/>
  <c r="P14" i="4"/>
  <c r="O14" i="4"/>
  <c r="L14" i="4"/>
  <c r="K14" i="4"/>
  <c r="H14" i="4"/>
  <c r="G14" i="4"/>
  <c r="F14" i="4"/>
  <c r="E14" i="4"/>
  <c r="U11" i="4"/>
  <c r="V11" i="4"/>
  <c r="V10" i="4"/>
  <c r="U10" i="4"/>
  <c r="V9" i="4"/>
  <c r="U9" i="4"/>
  <c r="P11" i="4"/>
  <c r="O11" i="4"/>
  <c r="H11" i="4"/>
  <c r="G11" i="4"/>
  <c r="U8" i="4"/>
  <c r="V8" i="4"/>
  <c r="V7" i="4"/>
  <c r="U7" i="4"/>
  <c r="F8" i="4"/>
  <c r="E8" i="4"/>
  <c r="D17" i="4" l="1"/>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<sst xmlns="http://schemas.openxmlformats.org/spreadsheetml/2006/main" count="400" uniqueCount="113">
  <si>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</si>
  <si>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</si>
  <si>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</si>
  <si>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</si>
  <si>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</si>
  <si>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</si>
  <si>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</si>
  <si>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</si>
  <si>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</si>
  <si>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</si>
  <si>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</si>
  <si>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</si>
  <si>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</si>
  <si>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</si>
  <si>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</si>
  <si>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</si>
  <si>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</si>
  <si>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</si>
  <si>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</si>
  <si>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</si>
  <si>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</si>
  <si>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</si>
  <si>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</si>
  <si>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</si>
  <si>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</si>
  <si>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</si>
  <si>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</si>
  <si>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</si>
  <si>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Aizsardzības un drošības jomas valsts sektora virs ES līgumcenu sliekšņa iepirkumu valstiskā piederība</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</si>
  <si>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</si>
  <si>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</si>
  <si>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</si>
  <si>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</si>
  <si>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</si>
  <si>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</si>
  <si>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</si>
  <si>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</si>
  <si>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</si>
  <si>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</si>
  <si>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</si>
  <si>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</si>
  <si>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</si>
  <si>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</si>
  <si>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</si>
  <si>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</si>
  <si>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</si>
  <si>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</si>
  <si>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</si>
  <si>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</si>
  <si>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</si>
  <si>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</si>
  <si>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</si>
  <si>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</si>
  <si>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</si>
  <si>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</si>
  <si>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</si>
  <si>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</si>
  <si>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</si>
  <si>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pakal-pojumi</t>
  </si>
  <si>
    <t>Iepirkumu procedūras</t>
  </si>
  <si>
    <t>Slēgts konkurss</t>
  </si>
  <si>
    <t>Sarunu procedūra</t>
  </si>
  <si>
    <t xml:space="preserve">Konkursa dialogs </t>
  </si>
  <si>
    <t>35710000-4</t>
  </si>
  <si>
    <t>35321300-3</t>
  </si>
  <si>
    <t>Akumulatori, galvaniskie elementi un galvaniskās baterijas.</t>
  </si>
  <si>
    <t>Radiostacijas.</t>
  </si>
  <si>
    <t>35410000-1</t>
  </si>
  <si>
    <t>Granātas.</t>
  </si>
  <si>
    <t>Militāro transportlīdzekļu detaļas.</t>
  </si>
  <si>
    <t>Karakuģu detaļas.</t>
  </si>
  <si>
    <t>"Zeme-gaiss"" tipa raķetes.""</t>
  </si>
  <si>
    <t>Vadības, kontroles, sakaru un datorsistēmas.</t>
  </si>
  <si>
    <t>Uzglabāšanas konteineri.</t>
  </si>
  <si>
    <t>Helikopteru remonta un tehniskās apkopes pakalpojumi.</t>
  </si>
  <si>
    <t>Militāro elektronisko sistēmu remonta un tehniskās apkopes pakalpojumi.</t>
  </si>
  <si>
    <t>Transporta pakalpojumi (izņemot atkritumu transportu).</t>
  </si>
  <si>
    <t>Klienta vajadzībām pielāgotas programmatūras izstrādes pakalpojumi.</t>
  </si>
  <si>
    <t>Būvdarbi</t>
  </si>
  <si>
    <t>Piegāde</t>
  </si>
  <si>
    <t>Pakalpojumi</t>
  </si>
  <si>
    <t>Skaits</t>
  </si>
  <si>
    <t>Sarunu procedūra, nepublicējot paziņojumu par līgumu</t>
  </si>
  <si>
    <t>skaits</t>
  </si>
  <si>
    <t>6.p.(6) 5)                                 vai (Dir.§1 e))</t>
  </si>
  <si>
    <t>6.p.(6) 8)                                vai (Dir. §3 a))</t>
  </si>
  <si>
    <t>6.p.(6) 11)                               vai (Dir.§4 a))</t>
  </si>
  <si>
    <t>Aizsardzības un drošības jomas virs ES līgumcenu sliekšņa valsts sektora piemērotās iepirkumu procedūras pa gadiem</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</si>
  <si>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</si>
  <si>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</si>
  <si>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pasūtītājam ir nepieciešami papildu būvdarbi vai pakalpojumi, kuri sākotnēji netika iekļauti līgumā vai būvniecības projektā, bet neparedzamu apstākļu dēļ kļuvuši nepieciešami iepriekš noslēgtā līguma izpildei</t>
  </si>
  <si>
    <t xml:space="preserve">6.p.(6) 5) </t>
  </si>
  <si>
    <t>6.p.(6) 8)</t>
  </si>
  <si>
    <t xml:space="preserve">6.p.(6) 11) </t>
  </si>
  <si>
    <t>Aizsardzības un drošības jomas iepirkumu likuma norādītais pants</t>
  </si>
  <si>
    <t>Pavisam kopā</t>
  </si>
  <si>
    <t xml:space="preserve">6.p.(6) 5)   </t>
  </si>
  <si>
    <t xml:space="preserve">6.p.(6) 11)     </t>
  </si>
  <si>
    <t xml:space="preserve">Aizsardzības un drošības jomas valsts sektora decentralizētie iepirkumi Latvijā, EUR  </t>
  </si>
  <si>
    <t xml:space="preserve">Aizsardzības un drošības jomas valsts sektora centralizētie iepirkumi Latvijā, EUR  </t>
  </si>
  <si>
    <t>Noslēgto līgumu līgumcenu summa (EUR) bez PVN</t>
  </si>
  <si>
    <t xml:space="preserve">Aizsardzības un drošības jomas valsts sektora iepirkumi Latvijā kopā, EUR </t>
  </si>
  <si>
    <t xml:space="preserve">Līgumcena (EUR bez PVN)  </t>
  </si>
  <si>
    <t>Aizsardzības un drošības jomas virs ES līgumcenu sliekšņa valsts sektora piemēroto sarunu procedūru, nepublicējot paziņojumu par līgumu, skaits un līgumcena pa gadiem</t>
  </si>
  <si>
    <t>Sarunu procedūru īpatsvars (%), nepublicējot paziņojumu par līgumu</t>
  </si>
  <si>
    <t>Sarunu procedūru īpatsvars (%), publicējot paziņojumu par līgumu</t>
  </si>
  <si>
    <t>Sarunu procedūru, nepublicējot paziņojumu par līgumu, skaita un līgumcenas procentuālais sadalījums pēc piemērotā likuma panta</t>
  </si>
  <si>
    <t>Aizsardzības un drošības jomas valsts sektora virs ES līgumcenu sliekšņa iepirkumu veidi pēc CPV klasifikatora, pa gadiem</t>
  </si>
  <si>
    <t>Aizsardzības un drošības jomas valsts sektora virs ES līgumcenu sliekšņa iepirkumu skaita dinamika no 2012. līdz 2015.gadam</t>
  </si>
  <si>
    <t>Sarunu procedūras, kopā</t>
  </si>
  <si>
    <t xml:space="preserve">t.sk. sarunu procedūras, nepublicējot paziņojumu par līgumu </t>
  </si>
  <si>
    <t>Sarunu procedūras, nepublicējot paziņojumu par līgumu īpatsvars (%)</t>
  </si>
  <si>
    <t>Sarunu procedūras, nepublicējot paziņojumu par līgumu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</si>
</sst>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s>
  <fills count="1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1919"/>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s>
  <cellStyleXfs count="1">
    <xf numFmtId="0" fontId="0" fillId="0" borderId="0"/>
  </cellStyleXfs>
  <cellXfs count="197">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164" fontId="0" fillId="4" borderId="29" xfId="0" applyNumberFormat="1" applyFill="1" applyBorder="1"/>
    <xf numFmtId="164" fontId="0" fillId="0" borderId="30"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31"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2" xfId="0" applyNumberFormat="1" applyBorder="1"/>
    <xf numFmtId="3" fontId="2" fillId="2" borderId="33" xfId="0" applyNumberFormat="1" applyFont="1" applyFill="1" applyBorder="1"/>
    <xf numFmtId="0" fontId="0" fillId="8" borderId="1" xfId="0" applyFill="1" applyBorder="1"/>
    <xf numFmtId="0" fontId="0" fillId="9" borderId="1" xfId="0" applyFill="1" applyBorder="1"/>
    <xf numFmtId="0" fontId="0" fillId="10"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1" borderId="1" xfId="0" applyFill="1" applyBorder="1"/>
    <xf numFmtId="0" fontId="0" fillId="11" borderId="6" xfId="0" applyFill="1" applyBorder="1"/>
    <xf numFmtId="0" fontId="0" fillId="0" borderId="9" xfId="0" applyBorder="1"/>
    <xf numFmtId="0" fontId="0" fillId="6" borderId="9" xfId="0" applyFill="1" applyBorder="1"/>
    <xf numFmtId="3" fontId="0" fillId="0" borderId="9" xfId="0" applyNumberFormat="1" applyBorder="1"/>
    <xf numFmtId="3" fontId="0" fillId="0" borderId="0" xfId="0" applyNumberFormat="1"/>
    <xf numFmtId="164" fontId="0" fillId="0" borderId="9" xfId="0" applyNumberFormat="1" applyBorder="1"/>
    <xf numFmtId="3" fontId="0" fillId="0" borderId="0" xfId="0" applyNumberFormat="1" applyBorder="1"/>
    <xf numFmtId="164" fontId="0" fillId="0" borderId="0" xfId="0" applyNumberFormat="1" applyBorder="1"/>
    <xf numFmtId="0" fontId="0" fillId="0" borderId="0" xfId="0" applyBorder="1"/>
    <xf numFmtId="3" fontId="1" fillId="12" borderId="1" xfId="0" applyNumberFormat="1" applyFont="1" applyFill="1" applyBorder="1"/>
    <xf numFmtId="0" fontId="0" fillId="13" borderId="0" xfId="0" applyFill="1" applyBorder="1"/>
    <xf numFmtId="0" fontId="3" fillId="0" borderId="0" xfId="0" applyFont="1"/>
    <xf numFmtId="0" fontId="0" fillId="0" borderId="1" xfId="0" applyFill="1" applyBorder="1"/>
    <xf numFmtId="0" fontId="0" fillId="0" borderId="2" xfId="0" applyBorder="1" applyAlignment="1"/>
    <xf numFmtId="0" fontId="0" fillId="0" borderId="4" xfId="0" applyBorder="1" applyAlignment="1"/>
    <xf numFmtId="0" fontId="0" fillId="0" borderId="3"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2" borderId="6" xfId="0" applyFont="1" applyFill="1" applyBorder="1" applyAlignment="1">
      <alignment horizontal="right"/>
    </xf>
    <xf numFmtId="3" fontId="2" fillId="12" borderId="6" xfId="0" applyNumberFormat="1" applyFont="1" applyFill="1" applyBorder="1"/>
    <xf numFmtId="3" fontId="2" fillId="12" borderId="6" xfId="0" applyNumberFormat="1" applyFont="1" applyFill="1" applyBorder="1" applyAlignment="1">
      <alignment horizontal="right" wrapText="1"/>
    </xf>
    <xf numFmtId="0" fontId="2" fillId="12" borderId="6" xfId="0" applyFont="1" applyFill="1" applyBorder="1"/>
    <xf numFmtId="0" fontId="2" fillId="12" borderId="11" xfId="0" applyFont="1" applyFill="1" applyBorder="1"/>
    <xf numFmtId="3" fontId="0" fillId="0" borderId="9" xfId="0" applyNumberFormat="1" applyBorder="1" applyAlignment="1">
      <alignment horizontal="right" wrapText="1"/>
    </xf>
    <xf numFmtId="3" fontId="2" fillId="12" borderId="11" xfId="0" applyNumberFormat="1" applyFont="1" applyFill="1" applyBorder="1"/>
    <xf numFmtId="3" fontId="0" fillId="13"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2"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2" borderId="1" xfId="0" applyNumberFormat="1" applyFill="1" applyBorder="1"/>
    <xf numFmtId="0" fontId="1" fillId="0" borderId="1" xfId="0" applyFont="1" applyFill="1" applyBorder="1" applyAlignment="1">
      <alignment horizontal="right"/>
    </xf>
    <xf numFmtId="0" fontId="0" fillId="12" borderId="1" xfId="0" applyFill="1" applyBorder="1"/>
    <xf numFmtId="3" fontId="1" fillId="0" borderId="1" xfId="0" applyNumberFormat="1" applyFont="1" applyBorder="1"/>
    <xf numFmtId="3" fontId="0" fillId="12" borderId="2" xfId="0" applyNumberFormat="1" applyFill="1" applyBorder="1"/>
    <xf numFmtId="3" fontId="1" fillId="12" borderId="2" xfId="0" applyNumberFormat="1" applyFont="1" applyFill="1" applyBorder="1"/>
    <xf numFmtId="0" fontId="0" fillId="12" borderId="14" xfId="0" applyFill="1" applyBorder="1"/>
    <xf numFmtId="0" fontId="0" fillId="12"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15" xfId="0"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1" fillId="0" borderId="0" xfId="0" applyFont="1" applyAlignment="1">
      <alignment horizontal="center"/>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38" xfId="0" applyBorder="1" applyAlignment="1">
      <alignment horizontal="center"/>
    </xf>
    <xf numFmtId="0" fontId="0" fillId="0" borderId="6" xfId="0" applyBorder="1" applyAlignment="1">
      <alignment horizontal="center"/>
    </xf>
    <xf numFmtId="0" fontId="4" fillId="0" borderId="6" xfId="0" applyFont="1" applyBorder="1" applyAlignment="1">
      <alignment horizontal="left" wrapText="1"/>
    </xf>
    <xf numFmtId="0" fontId="1" fillId="0" borderId="0" xfId="0" applyFont="1" applyAlignment="1">
      <alignment horizont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0" xfId="0" applyBorder="1" applyAlignment="1">
      <alignment horizontal="center"/>
    </xf>
    <xf numFmtId="0" fontId="1" fillId="0" borderId="1" xfId="0" applyFont="1" applyBorder="1" applyAlignment="1">
      <alignment horizontal="center" wrapText="1"/>
    </xf>
    <xf numFmtId="0" fontId="4" fillId="0" borderId="6" xfId="0" applyFont="1" applyBorder="1" applyAlignment="1">
      <alignment horizontal="center" wrapText="1"/>
    </xf>
    <xf numFmtId="0" fontId="4" fillId="0" borderId="11" xfId="0" applyFont="1" applyBorder="1" applyAlignment="1">
      <alignment horizontal="center" wrapText="1"/>
    </xf>
    <xf numFmtId="0" fontId="4" fillId="0" borderId="23" xfId="0" applyFont="1" applyBorder="1" applyAlignment="1">
      <alignment horizont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2" borderId="2" xfId="0" applyFont="1" applyFill="1" applyBorder="1" applyAlignment="1">
      <alignment horizontal="right"/>
    </xf>
    <xf numFmtId="0" fontId="1" fillId="12" borderId="3" xfId="0" applyFont="1" applyFill="1" applyBorder="1" applyAlignment="1">
      <alignment horizontal="right"/>
    </xf>
    <xf numFmtId="0" fontId="0" fillId="0" borderId="6"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wrapText="1"/>
    </xf>
    <xf numFmtId="0" fontId="0" fillId="0" borderId="6" xfId="0"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ADC19F"/>
      <color rgb="FFFFCC99"/>
      <color rgb="FFFFB3B3"/>
      <color rgb="FFFF8181"/>
      <color rgb="FFFF1919"/>
      <color rgb="FFFF4343"/>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valsts sektora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952114624415404"/>
          <c:y val="0.13464750171115678"/>
          <c:w val="0.80470425490007469"/>
          <c:h val="0.60471255261470136"/>
        </c:manualLayout>
      </c:layout>
      <c:barChart>
        <c:barDir val="col"/>
        <c:grouping val="clustered"/>
        <c:varyColors val="0"/>
        <c:ser>
          <c:idx val="0"/>
          <c:order val="0"/>
          <c:tx>
            <c:strRef>
              <c:f>Diagramma_pa_gadiem!$B$26</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Diagramma_pa_gadiem!$A$27:$A$30</c:f>
              <c:strCache>
                <c:ptCount val="4"/>
                <c:pt idx="0">
                  <c:v>2012.gads</c:v>
                </c:pt>
                <c:pt idx="1">
                  <c:v>2013.gads</c:v>
                </c:pt>
                <c:pt idx="2">
                  <c:v>2014.gads</c:v>
                </c:pt>
                <c:pt idx="3">
                  <c:v>2015.gads</c:v>
                </c:pt>
              </c:strCache>
            </c:strRef>
          </c:cat>
          <c:val>
            <c:numRef>
              <c:f>Diagramma_pa_gadiem!$B$27:$B$30</c:f>
              <c:numCache>
                <c:formatCode>General</c:formatCode>
                <c:ptCount val="4"/>
                <c:pt idx="0">
                  <c:v>1</c:v>
                </c:pt>
                <c:pt idx="1">
                  <c:v>2</c:v>
                </c:pt>
                <c:pt idx="2">
                  <c:v>4</c:v>
                </c:pt>
                <c:pt idx="3">
                  <c:v>11</c:v>
                </c:pt>
              </c:numCache>
            </c:numRef>
          </c:val>
          <c:extLst>
            <c:ext xmlns:c16="http://schemas.microsoft.com/office/drawing/2014/chart" uri="{C3380CC4-5D6E-409C-BE32-E72D297353CC}">
              <c16:uniqueId val="{00000000-8013-408E-A454-7F27AE0CC8C1}"/>
            </c:ext>
          </c:extLst>
        </c:ser>
        <c:ser>
          <c:idx val="1"/>
          <c:order val="1"/>
          <c:tx>
            <c:strRef>
              <c:f>Diagramma_pa_gadiem!$C$26</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Diagramma_pa_gadiem!$A$27:$A$30</c:f>
              <c:strCache>
                <c:ptCount val="4"/>
                <c:pt idx="0">
                  <c:v>2012.gads</c:v>
                </c:pt>
                <c:pt idx="1">
                  <c:v>2013.gads</c:v>
                </c:pt>
                <c:pt idx="2">
                  <c:v>2014.gads</c:v>
                </c:pt>
                <c:pt idx="3">
                  <c:v>2015.gads</c:v>
                </c:pt>
              </c:strCache>
            </c:strRef>
          </c:cat>
          <c:val>
            <c:numRef>
              <c:f>Diagramma_pa_gadiem!$C$27:$C$30</c:f>
              <c:numCache>
                <c:formatCode>General</c:formatCode>
                <c:ptCount val="4"/>
                <c:pt idx="0">
                  <c:v>2</c:v>
                </c:pt>
                <c:pt idx="1">
                  <c:v>18</c:v>
                </c:pt>
                <c:pt idx="2">
                  <c:v>13</c:v>
                </c:pt>
                <c:pt idx="3">
                  <c:v>27</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Diagramma_pa_gadiem!$D$26</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Diagramma_pa_gadiem!$A$27:$A$30</c:f>
              <c:strCache>
                <c:ptCount val="4"/>
                <c:pt idx="0">
                  <c:v>2012.gads</c:v>
                </c:pt>
                <c:pt idx="1">
                  <c:v>2013.gads</c:v>
                </c:pt>
                <c:pt idx="2">
                  <c:v>2014.gads</c:v>
                </c:pt>
                <c:pt idx="3">
                  <c:v>2015.gads</c:v>
                </c:pt>
              </c:strCache>
            </c:strRef>
          </c:cat>
          <c:val>
            <c:numRef>
              <c:f>Diagramma_pa_gadiem!$D$27:$D$30</c:f>
              <c:numCache>
                <c:formatCode>#,##0</c:formatCode>
                <c:ptCount val="4"/>
                <c:pt idx="0">
                  <c:v>1210000</c:v>
                </c:pt>
                <c:pt idx="1">
                  <c:v>2667933</c:v>
                </c:pt>
                <c:pt idx="2">
                  <c:v>6305295</c:v>
                </c:pt>
                <c:pt idx="3">
                  <c:v>90414446</c:v>
                </c:pt>
              </c:numCache>
            </c:numRef>
          </c:val>
          <c:smooth val="0"/>
          <c:extLst>
            <c:ext xmlns:c16="http://schemas.microsoft.com/office/drawing/2014/chart" uri="{C3380CC4-5D6E-409C-BE32-E72D297353CC}">
              <c16:uniqueId val="{00000002-8013-408E-A454-7F27AE0CC8C1}"/>
            </c:ext>
          </c:extLst>
        </c:ser>
        <c:ser>
          <c:idx val="3"/>
          <c:order val="3"/>
          <c:tx>
            <c:strRef>
              <c:f>Diagramma_pa_gadiem!$E$26</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1505376344085232E-3"/>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Diagramma_pa_gadiem!$A$27:$A$30</c:f>
              <c:strCache>
                <c:ptCount val="4"/>
                <c:pt idx="0">
                  <c:v>2012.gads</c:v>
                </c:pt>
                <c:pt idx="1">
                  <c:v>2013.gads</c:v>
                </c:pt>
                <c:pt idx="2">
                  <c:v>2014.gads</c:v>
                </c:pt>
                <c:pt idx="3">
                  <c:v>2015.gads</c:v>
                </c:pt>
              </c:strCache>
            </c:strRef>
          </c:cat>
          <c:val>
            <c:numRef>
              <c:f>Diagramma_pa_gadiem!$E$27:$E$30</c:f>
              <c:numCache>
                <c:formatCode>#,##0</c:formatCode>
                <c:ptCount val="4"/>
                <c:pt idx="0">
                  <c:v>312514</c:v>
                </c:pt>
                <c:pt idx="1">
                  <c:v>2535151</c:v>
                </c:pt>
                <c:pt idx="2">
                  <c:v>1178053</c:v>
                </c:pt>
                <c:pt idx="3">
                  <c:v>94497858</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endParaRPr lang="lv-LV" sz="1200" b="1"/>
          </a:p>
        </c:rich>
      </c:tx>
      <c:layout>
        <c:manualLayout>
          <c:xMode val="edge"/>
          <c:yMode val="edge"/>
          <c:x val="0.14660585395575551"/>
          <c:y val="1.95565267260252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strRef>
              <c:f>Procedūru_dinamika!$A$79</c:f>
              <c:strCache>
                <c:ptCount val="1"/>
                <c:pt idx="0">
                  <c:v>2012.gads</c:v>
                </c:pt>
              </c:strCache>
            </c:strRef>
          </c:tx>
          <c:spPr>
            <a:solidFill>
              <a:schemeClr val="accent1"/>
            </a:solidFill>
            <a:ln>
              <a:noFill/>
            </a:ln>
            <a:effectLst/>
          </c:spPr>
          <c:invertIfNegative val="0"/>
          <c:cat>
            <c:multiLvlStrRef>
              <c:f>Procedūru_dinamika!$B$77:$G$78</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Procedūru_dinamika!$B$79:$G$79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51-45CA-87B6-7C6CFE72FCA7}"/>
            </c:ext>
          </c:extLst>
        </c:ser>
        <c:ser>
          <c:idx val="1"/>
          <c:order val="1"/>
          <c:tx>
            <c:strRef>
              <c:f>Procedūru_dinamika!$A$80</c:f>
              <c:strCache>
                <c:ptCount val="1"/>
                <c:pt idx="0">
                  <c:v>2013.gads</c:v>
                </c:pt>
              </c:strCache>
            </c:strRef>
          </c:tx>
          <c:spPr>
            <a:solidFill>
              <a:schemeClr val="accent2"/>
            </a:solidFill>
            <a:ln>
              <a:noFill/>
            </a:ln>
            <a:effectLst/>
          </c:spPr>
          <c:invertIfNegative val="0"/>
          <c:dLbls>
            <c:dLbl>
              <c:idx val="2"/>
              <c:layout>
                <c:manualLayout>
                  <c:x val="7.584376185058779E-2"/>
                  <c:y val="-2.3809523809523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51-45CA-87B6-7C6CFE72FCA7}"/>
                </c:ext>
              </c:extLst>
            </c:dLbl>
            <c:dLbl>
              <c:idx val="3"/>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951-45CA-87B6-7C6CFE72FCA7}"/>
                </c:ext>
              </c:extLst>
            </c:dLbl>
            <c:dLbl>
              <c:idx val="4"/>
              <c:layout>
                <c:manualLayout>
                  <c:x val="5.8820599643474629E-2"/>
                  <c:y val="-6.7460317460317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51-45CA-87B6-7C6CFE72FCA7}"/>
                </c:ext>
              </c:extLst>
            </c:dLbl>
            <c:dLbl>
              <c:idx val="5"/>
              <c:layout>
                <c:manualLayout>
                  <c:x val="6.8979775965504281E-2"/>
                  <c:y val="-1.3860444477933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51-45CA-87B6-7C6CFE72FC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Procedūru_dinamika!$B$77:$G$78</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Procedūru_dinamika!$B$80:$G$80</c:f>
              <c:numCache>
                <c:formatCode>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1-4951-45CA-87B6-7C6CFE72FCA7}"/>
            </c:ext>
          </c:extLst>
        </c:ser>
        <c:ser>
          <c:idx val="2"/>
          <c:order val="2"/>
          <c:tx>
            <c:strRef>
              <c:f>Procedūru_dinamika!$A$81</c:f>
              <c:strCache>
                <c:ptCount val="1"/>
                <c:pt idx="0">
                  <c:v>2014.gads</c:v>
                </c:pt>
              </c:strCache>
            </c:strRef>
          </c:tx>
          <c:spPr>
            <a:solidFill>
              <a:schemeClr val="accent3"/>
            </a:solidFill>
            <a:ln>
              <a:noFill/>
            </a:ln>
            <a:effectLst/>
          </c:spPr>
          <c:invertIfNegative val="0"/>
          <c:dLbls>
            <c:dLbl>
              <c:idx val="2"/>
              <c:layout>
                <c:manualLayout>
                  <c:x val="7.2810011376564301E-2"/>
                  <c:y val="2.3809523809523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1-45CA-87B6-7C6CFE72FCA7}"/>
                </c:ext>
              </c:extLst>
            </c:dLbl>
            <c:dLbl>
              <c:idx val="3"/>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1-45CA-87B6-7C6CFE72FCA7}"/>
                </c:ext>
              </c:extLst>
            </c:dLbl>
            <c:dLbl>
              <c:idx val="4"/>
              <c:layout>
                <c:manualLayout>
                  <c:x val="5.7126118620837898E-2"/>
                  <c:y val="-7.93650793650793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0138579093995474E-2"/>
                  <c:y val="-4.3650793650793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Procedūru_dinamika!$B$77:$G$78</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Procedūru_dinamika!$B$81:$G$81</c:f>
              <c:numCache>
                <c:formatCode>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2-4951-45CA-87B6-7C6CFE72FCA7}"/>
            </c:ext>
          </c:extLst>
        </c:ser>
        <c:ser>
          <c:idx val="3"/>
          <c:order val="3"/>
          <c:tx>
            <c:strRef>
              <c:f>Procedūru_dinamika!$A$82</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Procedūru_dinamika!$B$77:$G$78</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Procedūru_dinamika!$B$82:$G$82</c:f>
              <c:numCache>
                <c:formatCode>0.0%</c:formatCode>
                <c:ptCount val="6"/>
                <c:pt idx="0">
                  <c:v>0.7142857142857143</c:v>
                </c:pt>
                <c:pt idx="1">
                  <c:v>0.88411203269838545</c:v>
                </c:pt>
                <c:pt idx="2">
                  <c:v>0.14285714285714285</c:v>
                </c:pt>
                <c:pt idx="3">
                  <c:v>3.6823527742513872E-2</c:v>
                </c:pt>
                <c:pt idx="4">
                  <c:v>0.14285714285714285</c:v>
                </c:pt>
                <c:pt idx="5">
                  <c:v>7.9064439559100641E-2</c:v>
                </c:pt>
              </c:numCache>
            </c:numRef>
          </c:val>
          <c:extLst>
            <c:ext xmlns:c16="http://schemas.microsoft.com/office/drawing/2014/chart" uri="{C3380CC4-5D6E-409C-BE32-E72D297353CC}">
              <c16:uniqueId val="{00000003-4951-45CA-87B6-7C6CFE72FCA7}"/>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valsts sektora 2015.gadā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1B7-421B-912A-439CC6DFC298}"/>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57F0-4E21-B5C8-FA7AF7CC0E03}"/>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A1B7-421B-912A-439CC6DFC29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1B7-421B-912A-439CC6DFC298}"/>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A1B7-421B-912A-439CC6DFC298}"/>
              </c:ext>
            </c:extLst>
          </c:dPt>
          <c:dLbls>
            <c:dLbl>
              <c:idx val="0"/>
              <c:layout>
                <c:manualLayout>
                  <c:x val="0.26819047619047609"/>
                  <c:y val="0.191830867668197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9.5999999999999891E-2"/>
                  <c:y val="2.0905927168724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7.9238095238095246E-2"/>
                  <c:y val="0.336817715496120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0.13104761904761905"/>
                  <c:y val="0.2137050332802972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0.16"/>
                  <c:y val="0.1068525166401486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0.19352380952380951"/>
                  <c:y val="7.66550662853240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7"/>
              <c:layout>
                <c:manualLayout>
                  <c:x val="-0.21333333333333335"/>
                  <c:y val="3.71660927443995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1B7-421B-912A-439CC6DFC298}"/>
                </c:ext>
              </c:extLst>
            </c:dLbl>
            <c:dLbl>
              <c:idx val="8"/>
              <c:layout>
                <c:manualLayout>
                  <c:x val="-0.11733333333333336"/>
                  <c:y val="-6.03949007096492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7F0-4E21-B5C8-FA7AF7CC0E03}"/>
                </c:ext>
              </c:extLst>
            </c:dLbl>
            <c:dLbl>
              <c:idx val="9"/>
              <c:layout>
                <c:manualLayout>
                  <c:x val="5.4857142857142854E-2"/>
                  <c:y val="-5.11033775235493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1B7-421B-912A-439CC6DFC298}"/>
                </c:ext>
              </c:extLst>
            </c:dLbl>
            <c:dLbl>
              <c:idx val="10"/>
              <c:layout>
                <c:manualLayout>
                  <c:x val="0.12190476190476179"/>
                  <c:y val="-3.25203311513495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1B7-421B-912A-439CC6DFC298}"/>
                </c:ext>
              </c:extLst>
            </c:dLbl>
            <c:dLbl>
              <c:idx val="11"/>
              <c:layout>
                <c:manualLayout>
                  <c:x val="0.28799999999999998"/>
                  <c:y val="5.55728272253528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A1B7-421B-912A-439CC6DFC298}"/>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'CPV_kodi_%_dinamika'!$A$34:$B$45</c:f>
              <c:multiLvlStrCache>
                <c:ptCount val="12"/>
                <c:lvl>
                  <c:pt idx="0">
                    <c:v>Akumulatori, galvaniskie elementi un galvaniskās baterijas.</c:v>
                  </c:pt>
                  <c:pt idx="1">
                    <c:v>Radiostacijas.</c:v>
                  </c:pt>
                  <c:pt idx="2">
                    <c:v>Granātas.</c:v>
                  </c:pt>
                  <c:pt idx="3">
                    <c:v>Militāro transportlīdzekļu detaļas.</c:v>
                  </c:pt>
                  <c:pt idx="4">
                    <c:v>Karakuģu detaļas.</c:v>
                  </c:pt>
                  <c:pt idx="5">
                    <c:v>"Zeme-gaiss"" tipa raķetes.""</c:v>
                  </c:pt>
                  <c:pt idx="6">
                    <c:v>Vadības, kontroles, sakaru un datorsistēmas.</c:v>
                  </c:pt>
                  <c:pt idx="7">
                    <c:v>Uzglabāšanas konteineri.</c:v>
                  </c:pt>
                  <c:pt idx="8">
                    <c:v>Helikopteru remonta un tehniskās apkopes pakalpojumi.</c:v>
                  </c:pt>
                  <c:pt idx="9">
                    <c:v>Militāro elektronisko sistēmu remonta un tehniskās apkopes pakalpojumi.</c:v>
                  </c:pt>
                  <c:pt idx="10">
                    <c:v>Transporta pakalpojumi (izņemot atkritumu transportu).</c:v>
                  </c:pt>
                  <c:pt idx="11">
                    <c:v>Klienta vajadzībām pielāgotas programmatūras izstrādes pakalpojumi.</c:v>
                  </c:pt>
                </c:lvl>
                <c:lvl>
                  <c:pt idx="0">
                    <c:v>31400000-0</c:v>
                  </c:pt>
                  <c:pt idx="1">
                    <c:v>32344230-7</c:v>
                  </c:pt>
                  <c:pt idx="2">
                    <c:v>35331300-3</c:v>
                  </c:pt>
                  <c:pt idx="3">
                    <c:v>35420000-4</c:v>
                  </c:pt>
                  <c:pt idx="4">
                    <c:v>35520000-5</c:v>
                  </c:pt>
                  <c:pt idx="5">
                    <c:v>35622700-7</c:v>
                  </c:pt>
                  <c:pt idx="6">
                    <c:v>35710000-4</c:v>
                  </c:pt>
                  <c:pt idx="7">
                    <c:v>44613400-4</c:v>
                  </c:pt>
                  <c:pt idx="8">
                    <c:v>50212000-4</c:v>
                  </c:pt>
                  <c:pt idx="9">
                    <c:v>50660000-9</c:v>
                  </c:pt>
                  <c:pt idx="10">
                    <c:v>60000000-8</c:v>
                  </c:pt>
                  <c:pt idx="11">
                    <c:v>72230000-6</c:v>
                  </c:pt>
                </c:lvl>
              </c:multiLvlStrCache>
            </c:multiLvlStrRef>
          </c:cat>
          <c:val>
            <c:numRef>
              <c:f>'CPV_kodi_%_dinamika'!$G$34:$G$45</c:f>
              <c:numCache>
                <c:formatCode>0.0%</c:formatCode>
                <c:ptCount val="12"/>
                <c:pt idx="0">
                  <c:v>7.0000000000000001E-3</c:v>
                </c:pt>
                <c:pt idx="1">
                  <c:v>0.745</c:v>
                </c:pt>
                <c:pt idx="2">
                  <c:v>8.9999999999999993E-3</c:v>
                </c:pt>
                <c:pt idx="3">
                  <c:v>3.5000000000000003E-2</c:v>
                </c:pt>
                <c:pt idx="4">
                  <c:v>0.01</c:v>
                </c:pt>
                <c:pt idx="5">
                  <c:v>7.4999999999999997E-2</c:v>
                </c:pt>
                <c:pt idx="7">
                  <c:v>5.0000000000000001E-3</c:v>
                </c:pt>
                <c:pt idx="8">
                  <c:v>1.6E-2</c:v>
                </c:pt>
                <c:pt idx="9">
                  <c:v>7.5999999999999998E-2</c:v>
                </c:pt>
                <c:pt idx="10">
                  <c:v>1.4999999999999999E-2</c:v>
                </c:pt>
                <c:pt idx="11">
                  <c:v>8.0000000000000002E-3</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2012.-2015.gadam</a:t>
            </a:r>
          </a:p>
        </c:rich>
      </c:tx>
      <c:layout>
        <c:manualLayout>
          <c:xMode val="edge"/>
          <c:yMode val="edge"/>
          <c:x val="0.10814516129032258"/>
          <c:y val="2.9090909090909091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'CPV_kodi_%_dinamika'!$A$49</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'CPV_kodi_%_dinamika'!$B$48:$E$48</c:f>
              <c:strCache>
                <c:ptCount val="4"/>
                <c:pt idx="0">
                  <c:v>2015.gads</c:v>
                </c:pt>
                <c:pt idx="1">
                  <c:v>2014.gads</c:v>
                </c:pt>
                <c:pt idx="2">
                  <c:v>2013.gads</c:v>
                </c:pt>
                <c:pt idx="3">
                  <c:v>2012.gads</c:v>
                </c:pt>
              </c:strCache>
            </c:strRef>
          </c:cat>
          <c:val>
            <c:numRef>
              <c:f>'CPV_kodi_%_dinamika'!$B$49:$E$49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7FA-4D72-8567-12E5FB12167F}"/>
            </c:ext>
          </c:extLst>
        </c:ser>
        <c:ser>
          <c:idx val="1"/>
          <c:order val="1"/>
          <c:tx>
            <c:strRef>
              <c:f>'CPV_kodi_%_dinamika'!$A$50</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'CPV_kodi_%_dinamika'!$B$48:$E$48</c:f>
              <c:strCache>
                <c:ptCount val="4"/>
                <c:pt idx="0">
                  <c:v>2015.gads</c:v>
                </c:pt>
                <c:pt idx="1">
                  <c:v>2014.gads</c:v>
                </c:pt>
                <c:pt idx="2">
                  <c:v>2013.gads</c:v>
                </c:pt>
                <c:pt idx="3">
                  <c:v>2012.gads</c:v>
                </c:pt>
              </c:strCache>
            </c:strRef>
          </c:cat>
          <c:val>
            <c:numRef>
              <c:f>'CPV_kodi_%_dinamika'!$B$50:$E$50</c:f>
              <c:numCache>
                <c:formatCode>General</c:formatCode>
                <c:ptCount val="4"/>
                <c:pt idx="0">
                  <c:v>7</c:v>
                </c:pt>
                <c:pt idx="1">
                  <c:v>2</c:v>
                </c:pt>
                <c:pt idx="2">
                  <c:v>1</c:v>
                </c:pt>
                <c:pt idx="3">
                  <c:v>0</c:v>
                </c:pt>
              </c:numCache>
            </c:numRef>
          </c:val>
          <c:extLst>
            <c:ext xmlns:c16="http://schemas.microsoft.com/office/drawing/2014/chart" uri="{C3380CC4-5D6E-409C-BE32-E72D297353CC}">
              <c16:uniqueId val="{00000001-77FA-4D72-8567-12E5FB12167F}"/>
            </c:ext>
          </c:extLst>
        </c:ser>
        <c:ser>
          <c:idx val="2"/>
          <c:order val="2"/>
          <c:tx>
            <c:strRef>
              <c:f>'CPV_kodi_%_dinamika'!$A$51</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'CPV_kodi_%_dinamika'!$B$48:$E$48</c:f>
              <c:strCache>
                <c:ptCount val="4"/>
                <c:pt idx="0">
                  <c:v>2015.gads</c:v>
                </c:pt>
                <c:pt idx="1">
                  <c:v>2014.gads</c:v>
                </c:pt>
                <c:pt idx="2">
                  <c:v>2013.gads</c:v>
                </c:pt>
                <c:pt idx="3">
                  <c:v>2012.gads</c:v>
                </c:pt>
              </c:strCache>
            </c:strRef>
          </c:cat>
          <c:val>
            <c:numRef>
              <c:f>'CPV_kodi_%_dinamika'!$B$51:$E$51</c:f>
              <c:numCache>
                <c:formatCode>General</c:formatCode>
                <c:ptCount val="4"/>
                <c:pt idx="0">
                  <c:v>4</c:v>
                </c:pt>
                <c:pt idx="1">
                  <c:v>2</c:v>
                </c:pt>
                <c:pt idx="2">
                  <c:v>1</c:v>
                </c:pt>
                <c:pt idx="3">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451744645082284"/>
          <c:y val="0.11419623610878429"/>
          <c:w val="0.7658012369483953"/>
          <c:h val="0.62737714237333242"/>
        </c:manualLayout>
      </c:layout>
      <c:barChart>
        <c:barDir val="col"/>
        <c:grouping val="clustered"/>
        <c:varyColors val="0"/>
        <c:ser>
          <c:idx val="0"/>
          <c:order val="0"/>
          <c:tx>
            <c:strRef>
              <c:f>'Virs_zem_%_pa_gadiem'!$B$48:$B$49</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'Virs_zem_%_pa_gadiem'!$A$50:$A$53</c:f>
              <c:strCache>
                <c:ptCount val="4"/>
                <c:pt idx="0">
                  <c:v>2012.gads</c:v>
                </c:pt>
                <c:pt idx="1">
                  <c:v>2013.gads</c:v>
                </c:pt>
                <c:pt idx="2">
                  <c:v>2014.gads</c:v>
                </c:pt>
                <c:pt idx="3">
                  <c:v>2015.gads</c:v>
                </c:pt>
              </c:strCache>
            </c:strRef>
          </c:cat>
          <c:val>
            <c:numRef>
              <c:f>'Virs_zem_%_pa_gadiem'!$B$50:$B$53</c:f>
              <c:numCache>
                <c:formatCode>0.0%</c:formatCode>
                <c:ptCount val="4"/>
                <c:pt idx="0">
                  <c:v>0.79500000000000004</c:v>
                </c:pt>
                <c:pt idx="1">
                  <c:v>0.51300000000000001</c:v>
                </c:pt>
                <c:pt idx="2">
                  <c:v>0.84299999999999997</c:v>
                </c:pt>
                <c:pt idx="3">
                  <c:v>0.48899999999999999</c:v>
                </c:pt>
              </c:numCache>
            </c:numRef>
          </c:val>
          <c:extLst>
            <c:ext xmlns:c16="http://schemas.microsoft.com/office/drawing/2014/chart" uri="{C3380CC4-5D6E-409C-BE32-E72D297353CC}">
              <c16:uniqueId val="{00000000-F4DE-42B7-B3EA-E7C8CDF9BA54}"/>
            </c:ext>
          </c:extLst>
        </c:ser>
        <c:ser>
          <c:idx val="1"/>
          <c:order val="1"/>
          <c:tx>
            <c:strRef>
              <c:f>'Virs_zem_%_pa_gadiem'!$C$48:$C$49</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'Virs_zem_%_pa_gadiem'!$A$50:$A$53</c:f>
              <c:strCache>
                <c:ptCount val="4"/>
                <c:pt idx="0">
                  <c:v>2012.gads</c:v>
                </c:pt>
                <c:pt idx="1">
                  <c:v>2013.gads</c:v>
                </c:pt>
                <c:pt idx="2">
                  <c:v>2014.gads</c:v>
                </c:pt>
                <c:pt idx="3">
                  <c:v>2015.gads</c:v>
                </c:pt>
              </c:strCache>
            </c:strRef>
          </c:cat>
          <c:val>
            <c:numRef>
              <c:f>'Virs_zem_%_pa_gadiem'!$C$50:$C$53</c:f>
              <c:numCache>
                <c:formatCode>0.0%</c:formatCode>
                <c:ptCount val="4"/>
                <c:pt idx="0">
                  <c:v>0.20499999999999999</c:v>
                </c:pt>
                <c:pt idx="1">
                  <c:v>0.48699999999999999</c:v>
                </c:pt>
                <c:pt idx="2">
                  <c:v>0.157</c:v>
                </c:pt>
                <c:pt idx="3">
                  <c:v>0.51100000000000001</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'Virs_zem_%_pa_gadiem'!$D$48:$D$49</c:f>
              <c:strCache>
                <c:ptCount val="2"/>
                <c:pt idx="0">
                  <c:v>Vidējā līgumcena (EUR) bez PVN</c:v>
                </c:pt>
                <c:pt idx="1">
                  <c:v>virs ES līgumcenu sliekšņa</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'Virs_zem_%_pa_gadiem'!$A$50:$A$53</c:f>
              <c:strCache>
                <c:ptCount val="4"/>
                <c:pt idx="0">
                  <c:v>2012.gads</c:v>
                </c:pt>
                <c:pt idx="1">
                  <c:v>2013.gads</c:v>
                </c:pt>
                <c:pt idx="2">
                  <c:v>2014.gads</c:v>
                </c:pt>
                <c:pt idx="3">
                  <c:v>2015.gads</c:v>
                </c:pt>
              </c:strCache>
            </c:strRef>
          </c:cat>
          <c:val>
            <c:numRef>
              <c:f>'Virs_zem_%_pa_gadiem'!$D$50:$D$53</c:f>
              <c:numCache>
                <c:formatCode>#\ ##0.0</c:formatCode>
                <c:ptCount val="4"/>
                <c:pt idx="0">
                  <c:v>1.21</c:v>
                </c:pt>
                <c:pt idx="1">
                  <c:v>1.3339669999999999</c:v>
                </c:pt>
                <c:pt idx="2">
                  <c:v>1.5763240000000001</c:v>
                </c:pt>
                <c:pt idx="3">
                  <c:v>8.2194950000000002</c:v>
                </c:pt>
              </c:numCache>
            </c:numRef>
          </c:val>
          <c:smooth val="0"/>
          <c:extLst>
            <c:ext xmlns:c16="http://schemas.microsoft.com/office/drawing/2014/chart" uri="{C3380CC4-5D6E-409C-BE32-E72D297353CC}">
              <c16:uniqueId val="{00000002-F4DE-42B7-B3EA-E7C8CDF9BA54}"/>
            </c:ext>
          </c:extLst>
        </c:ser>
        <c:ser>
          <c:idx val="3"/>
          <c:order val="3"/>
          <c:tx>
            <c:strRef>
              <c:f>'Virs_zem_%_pa_gadiem'!$E$48:$E$49</c:f>
              <c:strCache>
                <c:ptCount val="2"/>
                <c:pt idx="0">
                  <c:v>Vidējā līgumcena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'Virs_zem_%_pa_gadiem'!$A$50:$A$53</c:f>
              <c:strCache>
                <c:ptCount val="4"/>
                <c:pt idx="0">
                  <c:v>2012.gads</c:v>
                </c:pt>
                <c:pt idx="1">
                  <c:v>2013.gads</c:v>
                </c:pt>
                <c:pt idx="2">
                  <c:v>2014.gads</c:v>
                </c:pt>
                <c:pt idx="3">
                  <c:v>2015.gads</c:v>
                </c:pt>
              </c:strCache>
            </c:strRef>
          </c:cat>
          <c:val>
            <c:numRef>
              <c:f>'Virs_zem_%_pa_gadiem'!$E$50:$E$53</c:f>
              <c:numCache>
                <c:formatCode>#\ ##0.0</c:formatCode>
                <c:ptCount val="4"/>
                <c:pt idx="0">
                  <c:v>0.15625700000000001</c:v>
                </c:pt>
                <c:pt idx="1">
                  <c:v>0.14084199999999999</c:v>
                </c:pt>
                <c:pt idx="2">
                  <c:v>9.0619000000000005E-2</c:v>
                </c:pt>
                <c:pt idx="3">
                  <c:v>3.4999210000000001</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'Virs_zem_%_pa_gadiem'!$B$42</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'Virs_zem_%_pa_gadiem'!$A$43:$A$46</c:f>
              <c:strCache>
                <c:ptCount val="4"/>
                <c:pt idx="0">
                  <c:v>2012.gads</c:v>
                </c:pt>
                <c:pt idx="1">
                  <c:v>2013.gads</c:v>
                </c:pt>
                <c:pt idx="2">
                  <c:v>2014.gads</c:v>
                </c:pt>
                <c:pt idx="3">
                  <c:v>2015.gads</c:v>
                </c:pt>
              </c:strCache>
            </c:strRef>
          </c:cat>
          <c:val>
            <c:numRef>
              <c:f>'Virs_zem_%_pa_gadiem'!$B$43:$B$46</c:f>
              <c:numCache>
                <c:formatCode>0.0%</c:formatCode>
                <c:ptCount val="4"/>
                <c:pt idx="0">
                  <c:v>0.33333333333333331</c:v>
                </c:pt>
                <c:pt idx="1">
                  <c:v>0.1</c:v>
                </c:pt>
                <c:pt idx="2">
                  <c:v>0.23529411764705882</c:v>
                </c:pt>
                <c:pt idx="3">
                  <c:v>0.28947368421052633</c:v>
                </c:pt>
              </c:numCache>
            </c:numRef>
          </c:val>
          <c:extLst>
            <c:ext xmlns:c16="http://schemas.microsoft.com/office/drawing/2014/chart" uri="{C3380CC4-5D6E-409C-BE32-E72D297353CC}">
              <c16:uniqueId val="{00000000-119C-47F5-B0B6-2F11C73F9B60}"/>
            </c:ext>
          </c:extLst>
        </c:ser>
        <c:ser>
          <c:idx val="1"/>
          <c:order val="1"/>
          <c:tx>
            <c:strRef>
              <c:f>'Virs_zem_%_pa_gadiem'!$C$42</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'Virs_zem_%_pa_gadiem'!$A$43:$A$46</c:f>
              <c:strCache>
                <c:ptCount val="4"/>
                <c:pt idx="0">
                  <c:v>2012.gads</c:v>
                </c:pt>
                <c:pt idx="1">
                  <c:v>2013.gads</c:v>
                </c:pt>
                <c:pt idx="2">
                  <c:v>2014.gads</c:v>
                </c:pt>
                <c:pt idx="3">
                  <c:v>2015.gads</c:v>
                </c:pt>
              </c:strCache>
            </c:strRef>
          </c:cat>
          <c:val>
            <c:numRef>
              <c:f>'Virs_zem_%_pa_gadiem'!$C$43:$C$46</c:f>
              <c:numCache>
                <c:formatCode>0.0%</c:formatCode>
                <c:ptCount val="4"/>
                <c:pt idx="0">
                  <c:v>0.66666666666666663</c:v>
                </c:pt>
                <c:pt idx="1">
                  <c:v>0.9</c:v>
                </c:pt>
                <c:pt idx="2">
                  <c:v>0.76470588235294112</c:v>
                </c:pt>
                <c:pt idx="3">
                  <c:v>0.71052631578947367</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'Virs_zem_%_pa_gadiem'!$F$42</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'Virs_zem_%_pa_gadiem'!$E$43:$E$46</c:f>
              <c:strCache>
                <c:ptCount val="4"/>
                <c:pt idx="0">
                  <c:v>2012.gads</c:v>
                </c:pt>
                <c:pt idx="1">
                  <c:v>2013.gads</c:v>
                </c:pt>
                <c:pt idx="2">
                  <c:v>2014.gads</c:v>
                </c:pt>
                <c:pt idx="3">
                  <c:v>2015.gads</c:v>
                </c:pt>
              </c:strCache>
            </c:strRef>
          </c:cat>
          <c:val>
            <c:numRef>
              <c:f>'Virs_zem_%_pa_gadiem'!$F$43:$F$46</c:f>
              <c:numCache>
                <c:formatCode>0.0%</c:formatCode>
                <c:ptCount val="4"/>
                <c:pt idx="0">
                  <c:v>0.79473817646340195</c:v>
                </c:pt>
                <c:pt idx="1">
                  <c:v>0.51275993237856621</c:v>
                </c:pt>
                <c:pt idx="2">
                  <c:v>0.84257674506116775</c:v>
                </c:pt>
                <c:pt idx="3">
                  <c:v>0.48895851733046386</c:v>
                </c:pt>
              </c:numCache>
            </c:numRef>
          </c:val>
          <c:extLst>
            <c:ext xmlns:c16="http://schemas.microsoft.com/office/drawing/2014/chart" uri="{C3380CC4-5D6E-409C-BE32-E72D297353CC}">
              <c16:uniqueId val="{00000000-DAEF-4D4D-B860-FD497A17AC81}"/>
            </c:ext>
          </c:extLst>
        </c:ser>
        <c:ser>
          <c:idx val="1"/>
          <c:order val="1"/>
          <c:tx>
            <c:strRef>
              <c:f>'Virs_zem_%_pa_gadiem'!$G$42</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'Virs_zem_%_pa_gadiem'!$E$43:$E$46</c:f>
              <c:strCache>
                <c:ptCount val="4"/>
                <c:pt idx="0">
                  <c:v>2012.gads</c:v>
                </c:pt>
                <c:pt idx="1">
                  <c:v>2013.gads</c:v>
                </c:pt>
                <c:pt idx="2">
                  <c:v>2014.gads</c:v>
                </c:pt>
                <c:pt idx="3">
                  <c:v>2015.gads</c:v>
                </c:pt>
              </c:strCache>
            </c:strRef>
          </c:cat>
          <c:val>
            <c:numRef>
              <c:f>'Virs_zem_%_pa_gadiem'!$G$43:$G$46</c:f>
              <c:numCache>
                <c:formatCode>0.0%</c:formatCode>
                <c:ptCount val="4"/>
                <c:pt idx="0">
                  <c:v>0.20526182353659803</c:v>
                </c:pt>
                <c:pt idx="1">
                  <c:v>0.48724006762143374</c:v>
                </c:pt>
                <c:pt idx="2">
                  <c:v>0.15742325493883219</c:v>
                </c:pt>
                <c:pt idx="3">
                  <c:v>0.5110414826695362</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'Dec_centr_%_pret_kopā'!$B$53:$B$54</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'Dec_centr_%_pret_kopā'!$A$55:$A$58</c:f>
              <c:strCache>
                <c:ptCount val="4"/>
                <c:pt idx="0">
                  <c:v>2012.gads</c:v>
                </c:pt>
                <c:pt idx="1">
                  <c:v>2013.gads</c:v>
                </c:pt>
                <c:pt idx="2">
                  <c:v>2014.gads</c:v>
                </c:pt>
                <c:pt idx="3">
                  <c:v>2015.gads</c:v>
                </c:pt>
              </c:strCache>
            </c:strRef>
          </c:cat>
          <c:val>
            <c:numRef>
              <c:f>'Dec_centr_%_pret_kopā'!$B$55:$B$58</c:f>
              <c:numCache>
                <c:formatCode>0.0%</c:formatCode>
                <c:ptCount val="4"/>
                <c:pt idx="0">
                  <c:v>1</c:v>
                </c:pt>
                <c:pt idx="1">
                  <c:v>0.4</c:v>
                </c:pt>
                <c:pt idx="2">
                  <c:v>0.58823529411764708</c:v>
                </c:pt>
                <c:pt idx="3">
                  <c:v>0.73684210526315785</c:v>
                </c:pt>
              </c:numCache>
            </c:numRef>
          </c:val>
          <c:extLst>
            <c:ext xmlns:c16="http://schemas.microsoft.com/office/drawing/2014/chart" uri="{C3380CC4-5D6E-409C-BE32-E72D297353CC}">
              <c16:uniqueId val="{00000000-1379-463C-A6E9-F4DBDB39C133}"/>
            </c:ext>
          </c:extLst>
        </c:ser>
        <c:ser>
          <c:idx val="1"/>
          <c:order val="1"/>
          <c:tx>
            <c:strRef>
              <c:f>'Dec_centr_%_pret_kopā'!$C$53:$C$54</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'Dec_centr_%_pret_kopā'!$A$55:$A$58</c:f>
              <c:strCache>
                <c:ptCount val="4"/>
                <c:pt idx="0">
                  <c:v>2012.gads</c:v>
                </c:pt>
                <c:pt idx="1">
                  <c:v>2013.gads</c:v>
                </c:pt>
                <c:pt idx="2">
                  <c:v>2014.gads</c:v>
                </c:pt>
                <c:pt idx="3">
                  <c:v>2015.gads</c:v>
                </c:pt>
              </c:strCache>
            </c:strRef>
          </c:cat>
          <c:val>
            <c:numRef>
              <c:f>'Dec_centr_%_pret_kopā'!$C$55:$C$58</c:f>
              <c:numCache>
                <c:formatCode>0.0%</c:formatCode>
                <c:ptCount val="4"/>
                <c:pt idx="0">
                  <c:v>0</c:v>
                </c:pt>
                <c:pt idx="1">
                  <c:v>0.6</c:v>
                </c:pt>
                <c:pt idx="2">
                  <c:v>0.41176470588235292</c:v>
                </c:pt>
                <c:pt idx="3">
                  <c:v>0.26315789473684209</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'Dec_centr_%_pret_kopā'!$D$53:$D$54</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'Dec_centr_%_pret_kopā'!$A$55:$A$58</c:f>
              <c:strCache>
                <c:ptCount val="4"/>
                <c:pt idx="0">
                  <c:v>2012.gads</c:v>
                </c:pt>
                <c:pt idx="1">
                  <c:v>2013.gads</c:v>
                </c:pt>
                <c:pt idx="2">
                  <c:v>2014.gads</c:v>
                </c:pt>
                <c:pt idx="3">
                  <c:v>2015.gads</c:v>
                </c:pt>
              </c:strCache>
            </c:strRef>
          </c:cat>
          <c:val>
            <c:numRef>
              <c:f>'Dec_centr_%_pret_kopā'!$D$55:$D$58</c:f>
              <c:numCache>
                <c:formatCode>#,##0</c:formatCode>
                <c:ptCount val="4"/>
                <c:pt idx="0">
                  <c:v>507505</c:v>
                </c:pt>
                <c:pt idx="1">
                  <c:v>346516</c:v>
                </c:pt>
                <c:pt idx="2">
                  <c:v>617270</c:v>
                </c:pt>
                <c:pt idx="3">
                  <c:v>5517533</c:v>
                </c:pt>
              </c:numCache>
            </c:numRef>
          </c:val>
          <c:smooth val="0"/>
          <c:extLst>
            <c:ext xmlns:c16="http://schemas.microsoft.com/office/drawing/2014/chart" uri="{C3380CC4-5D6E-409C-BE32-E72D297353CC}">
              <c16:uniqueId val="{00000002-1379-463C-A6E9-F4DBDB39C133}"/>
            </c:ext>
          </c:extLst>
        </c:ser>
        <c:ser>
          <c:idx val="3"/>
          <c:order val="3"/>
          <c:tx>
            <c:strRef>
              <c:f>'Dec_centr_%_pret_kopā'!$E$53:$E$54</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'Dec_centr_%_pret_kopā'!$A$55:$A$58</c:f>
              <c:strCache>
                <c:ptCount val="4"/>
                <c:pt idx="0">
                  <c:v>2012.gads</c:v>
                </c:pt>
                <c:pt idx="1">
                  <c:v>2013.gads</c:v>
                </c:pt>
                <c:pt idx="2">
                  <c:v>2014.gads</c:v>
                </c:pt>
                <c:pt idx="3">
                  <c:v>2015.gads</c:v>
                </c:pt>
              </c:strCache>
            </c:strRef>
          </c:cat>
          <c:val>
            <c:numRef>
              <c:f>'Dec_centr_%_pret_kopā'!$E$55:$E$58</c:f>
              <c:numCache>
                <c:formatCode>#,##0</c:formatCode>
                <c:ptCount val="4"/>
                <c:pt idx="0">
                  <c:v>0</c:v>
                </c:pt>
                <c:pt idx="1">
                  <c:v>202580</c:v>
                </c:pt>
                <c:pt idx="2">
                  <c:v>187235</c:v>
                </c:pt>
                <c:pt idx="3">
                  <c:v>3042139</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baseline="0"/>
              <a:t>Skaita dinamika pēc valstiskās piederības pa gadiem</a:t>
            </a:r>
            <a:endParaRPr lang="lv-LV"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7639493744114335"/>
          <c:y val="0.12861861227078158"/>
          <c:w val="0.82360506255885668"/>
          <c:h val="0.52668128732230612"/>
        </c:manualLayout>
      </c:layout>
      <c:barChart>
        <c:barDir val="col"/>
        <c:grouping val="clustered"/>
        <c:varyColors val="0"/>
        <c:ser>
          <c:idx val="0"/>
          <c:order val="0"/>
          <c:tx>
            <c:strRef>
              <c:f>Dinamika_valstu_dalījumā!$B$34</c:f>
              <c:strCache>
                <c:ptCount val="1"/>
                <c:pt idx="0">
                  <c:v>Latvija</c:v>
                </c:pt>
              </c:strCache>
            </c:strRef>
          </c:tx>
          <c:spPr>
            <a:solidFill>
              <a:schemeClr val="accent1"/>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Dinamika_valstu_dalījumā!$B$35:$B$38</c:f>
              <c:numCache>
                <c:formatCode>General</c:formatCode>
                <c:ptCount val="4"/>
                <c:pt idx="0">
                  <c:v>0</c:v>
                </c:pt>
                <c:pt idx="1">
                  <c:v>0</c:v>
                </c:pt>
                <c:pt idx="2">
                  <c:v>0</c:v>
                </c:pt>
                <c:pt idx="3">
                  <c:v>8</c:v>
                </c:pt>
              </c:numCache>
            </c:numRef>
          </c:val>
          <c:extLst>
            <c:ext xmlns:c16="http://schemas.microsoft.com/office/drawing/2014/chart" uri="{C3380CC4-5D6E-409C-BE32-E72D297353CC}">
              <c16:uniqueId val="{00000000-99C2-4884-A789-B9AB76E80188}"/>
            </c:ext>
          </c:extLst>
        </c:ser>
        <c:ser>
          <c:idx val="1"/>
          <c:order val="1"/>
          <c:tx>
            <c:strRef>
              <c:f>Dinamika_valstu_dalījumā!$C$34</c:f>
              <c:strCache>
                <c:ptCount val="1"/>
                <c:pt idx="0">
                  <c:v>Lietuva</c:v>
                </c:pt>
              </c:strCache>
            </c:strRef>
          </c:tx>
          <c:spPr>
            <a:solidFill>
              <a:schemeClr val="accent2"/>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Dinamika_valstu_dalījumā!$C$35:$C$38</c:f>
              <c:numCache>
                <c:formatCode>General</c:formatCode>
                <c:ptCount val="4"/>
                <c:pt idx="0">
                  <c:v>1</c:v>
                </c:pt>
                <c:pt idx="1">
                  <c:v>0</c:v>
                </c:pt>
                <c:pt idx="2">
                  <c:v>2</c:v>
                </c:pt>
                <c:pt idx="3">
                  <c:v>1</c:v>
                </c:pt>
              </c:numCache>
            </c:numRef>
          </c:val>
          <c:extLst>
            <c:ext xmlns:c16="http://schemas.microsoft.com/office/drawing/2014/chart" uri="{C3380CC4-5D6E-409C-BE32-E72D297353CC}">
              <c16:uniqueId val="{00000001-99C2-4884-A789-B9AB76E80188}"/>
            </c:ext>
          </c:extLst>
        </c:ser>
        <c:ser>
          <c:idx val="2"/>
          <c:order val="2"/>
          <c:tx>
            <c:strRef>
              <c:f>Dinamika_valstu_dalījumā!$D$34</c:f>
              <c:strCache>
                <c:ptCount val="1"/>
                <c:pt idx="0">
                  <c:v>Zviedrija</c:v>
                </c:pt>
              </c:strCache>
            </c:strRef>
          </c:tx>
          <c:spPr>
            <a:solidFill>
              <a:schemeClr val="accent3"/>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Dinamika_valstu_dalījumā!$D$35:$D$38</c:f>
              <c:numCache>
                <c:formatCode>General</c:formatCode>
                <c:ptCount val="4"/>
                <c:pt idx="0">
                  <c:v>0</c:v>
                </c:pt>
                <c:pt idx="1">
                  <c:v>1</c:v>
                </c:pt>
                <c:pt idx="2">
                  <c:v>1</c:v>
                </c:pt>
                <c:pt idx="3">
                  <c:v>2</c:v>
                </c:pt>
              </c:numCache>
            </c:numRef>
          </c:val>
          <c:extLst>
            <c:ext xmlns:c16="http://schemas.microsoft.com/office/drawing/2014/chart" uri="{C3380CC4-5D6E-409C-BE32-E72D297353CC}">
              <c16:uniqueId val="{00000002-99C2-4884-A789-B9AB76E80188}"/>
            </c:ext>
          </c:extLst>
        </c:ser>
        <c:ser>
          <c:idx val="3"/>
          <c:order val="3"/>
          <c:tx>
            <c:strRef>
              <c:f>Dinamika_valstu_dalījumā!$E$34</c:f>
              <c:strCache>
                <c:ptCount val="1"/>
                <c:pt idx="0">
                  <c:v>Francija</c:v>
                </c:pt>
              </c:strCache>
            </c:strRef>
          </c:tx>
          <c:spPr>
            <a:solidFill>
              <a:schemeClr val="accent4"/>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Dinamika_valstu_dalījumā!$E$35:$E$38</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3-99C2-4884-A789-B9AB76E80188}"/>
            </c:ext>
          </c:extLst>
        </c:ser>
        <c:ser>
          <c:idx val="4"/>
          <c:order val="4"/>
          <c:tx>
            <c:strRef>
              <c:f>Dinamika_valstu_dalījumā!$F$34</c:f>
              <c:strCache>
                <c:ptCount val="1"/>
                <c:pt idx="0">
                  <c:v>Beļģija</c:v>
                </c:pt>
              </c:strCache>
            </c:strRef>
          </c:tx>
          <c:spPr>
            <a:solidFill>
              <a:schemeClr val="accent5"/>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Dinamika_valstu_dalījumā!$F$35:$F$38</c:f>
              <c:numCache>
                <c:formatCode>General</c:formatCode>
                <c:ptCount val="4"/>
                <c:pt idx="0">
                  <c:v>0</c:v>
                </c:pt>
                <c:pt idx="1">
                  <c:v>0</c:v>
                </c:pt>
                <c:pt idx="2">
                  <c:v>1</c:v>
                </c:pt>
                <c:pt idx="3">
                  <c:v>0</c:v>
                </c:pt>
              </c:numCache>
            </c:numRef>
          </c:val>
          <c:extLst>
            <c:ext xmlns:c16="http://schemas.microsoft.com/office/drawing/2014/chart" uri="{C3380CC4-5D6E-409C-BE32-E72D297353CC}">
              <c16:uniqueId val="{00000004-99C2-4884-A789-B9AB76E80188}"/>
            </c:ext>
          </c:extLst>
        </c:ser>
        <c:ser>
          <c:idx val="5"/>
          <c:order val="5"/>
          <c:tx>
            <c:strRef>
              <c:f>Dinamika_valstu_dalījumā!$G$34</c:f>
              <c:strCache>
                <c:ptCount val="1"/>
                <c:pt idx="0">
                  <c:v>Lielbritānija</c:v>
                </c:pt>
              </c:strCache>
            </c:strRef>
          </c:tx>
          <c:spPr>
            <a:solidFill>
              <a:schemeClr val="accent6"/>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Dinamika_valstu_dalījumā!$G$35:$G$38</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5-99C2-4884-A789-B9AB76E80188}"/>
            </c:ext>
          </c:extLst>
        </c:ser>
        <c:ser>
          <c:idx val="6"/>
          <c:order val="6"/>
          <c:tx>
            <c:strRef>
              <c:f>Dinamika_valstu_dalījumā!$H$34</c:f>
              <c:strCache>
                <c:ptCount val="1"/>
                <c:pt idx="0">
                  <c:v>ASV</c:v>
                </c:pt>
              </c:strCache>
            </c:strRef>
          </c:tx>
          <c:spPr>
            <a:solidFill>
              <a:schemeClr val="accent1">
                <a:lumMod val="60000"/>
              </a:schemeClr>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Dinamika_valstu_dalījumā!$H$35:$H$38</c:f>
              <c:numCache>
                <c:formatCode>General</c:formatCode>
                <c:ptCount val="4"/>
                <c:pt idx="0">
                  <c:v>0</c:v>
                </c:pt>
                <c:pt idx="1">
                  <c:v>1</c:v>
                </c:pt>
                <c:pt idx="2">
                  <c:v>1</c:v>
                </c:pt>
                <c:pt idx="3">
                  <c:v>2</c:v>
                </c:pt>
              </c:numCache>
            </c:numRef>
          </c:val>
          <c:extLst>
            <c:ext xmlns:c16="http://schemas.microsoft.com/office/drawing/2014/chart" uri="{C3380CC4-5D6E-409C-BE32-E72D297353CC}">
              <c16:uniqueId val="{00000006-99C2-4884-A789-B9AB76E80188}"/>
            </c:ext>
          </c:extLst>
        </c:ser>
        <c:ser>
          <c:idx val="7"/>
          <c:order val="7"/>
          <c:tx>
            <c:strRef>
              <c:f>Dinamika_valstu_dalījumā!$I$34</c:f>
              <c:strCache>
                <c:ptCount val="1"/>
                <c:pt idx="0">
                  <c:v>Krievija</c:v>
                </c:pt>
              </c:strCache>
            </c:strRef>
          </c:tx>
          <c:spPr>
            <a:solidFill>
              <a:schemeClr val="accent2">
                <a:lumMod val="60000"/>
              </a:schemeClr>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Dinamika_valstu_dalījumā!$I$35:$I$38</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7-99C2-4884-A789-B9AB76E80188}"/>
            </c:ext>
          </c:extLst>
        </c:ser>
        <c:ser>
          <c:idx val="8"/>
          <c:order val="8"/>
          <c:tx>
            <c:strRef>
              <c:f>Dinamika_valstu_dalījumā!$J$34</c:f>
              <c:strCache>
                <c:ptCount val="1"/>
                <c:pt idx="0">
                  <c:v>Norvēģija</c:v>
                </c:pt>
              </c:strCache>
            </c:strRef>
          </c:tx>
          <c:spPr>
            <a:solidFill>
              <a:schemeClr val="accent3">
                <a:lumMod val="60000"/>
              </a:schemeClr>
            </a:solidFill>
            <a:ln>
              <a:noFill/>
            </a:ln>
            <a:effectLst/>
          </c:spPr>
          <c:invertIfNegative val="0"/>
          <c:dLbls>
            <c:delete val="1"/>
          </c:dLbls>
          <c:cat>
            <c:strRef>
              <c:f>Dinamika_valstu_dalījumā!$A$35:$A$38</c:f>
              <c:strCache>
                <c:ptCount val="4"/>
                <c:pt idx="0">
                  <c:v>2012.gads</c:v>
                </c:pt>
                <c:pt idx="1">
                  <c:v>2013.gads</c:v>
                </c:pt>
                <c:pt idx="2">
                  <c:v>2014.gads</c:v>
                </c:pt>
                <c:pt idx="3">
                  <c:v>2015.gads</c:v>
                </c:pt>
              </c:strCache>
            </c:strRef>
          </c:cat>
          <c:val>
            <c:numRef>
              <c:f>Dinamika_valstu_dalījumā!$J$35:$J$38</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8-99C2-4884-A789-B9AB76E80188}"/>
            </c:ext>
          </c:extLst>
        </c:ser>
        <c:dLbls>
          <c:showLegendKey val="0"/>
          <c:showVal val="1"/>
          <c:showCatName val="0"/>
          <c:showSerName val="0"/>
          <c:showPercent val="0"/>
          <c:showBubbleSize val="0"/>
        </c:dLbls>
        <c:gapWidth val="199"/>
        <c:axId val="484540232"/>
        <c:axId val="484555320"/>
      </c:barChart>
      <c:catAx>
        <c:axId val="48454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55320"/>
        <c:crosses val="autoZero"/>
        <c:auto val="1"/>
        <c:lblAlgn val="ctr"/>
        <c:lblOffset val="100"/>
        <c:noMultiLvlLbl val="0"/>
      </c:catAx>
      <c:valAx>
        <c:axId val="484555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40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Dinamika_valstu_dalījumā!$B$40</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Dinamika_valstu_dalījumā!$A$41:$A$44</c:f>
              <c:strCache>
                <c:ptCount val="4"/>
                <c:pt idx="0">
                  <c:v>2012.gads</c:v>
                </c:pt>
                <c:pt idx="1">
                  <c:v>2013.gads</c:v>
                </c:pt>
                <c:pt idx="2">
                  <c:v>2014.gads</c:v>
                </c:pt>
                <c:pt idx="3">
                  <c:v>2015.gads</c:v>
                </c:pt>
              </c:strCache>
            </c:strRef>
          </c:cat>
          <c:val>
            <c:numRef>
              <c:f>Dinamika_valstu_dalījumā!$B$41:$B$44</c:f>
              <c:numCache>
                <c:formatCode>0.0%</c:formatCode>
                <c:ptCount val="4"/>
                <c:pt idx="0">
                  <c:v>0</c:v>
                </c:pt>
                <c:pt idx="1">
                  <c:v>0</c:v>
                </c:pt>
                <c:pt idx="2">
                  <c:v>0</c:v>
                </c:pt>
                <c:pt idx="3">
                  <c:v>0.47058823529411764</c:v>
                </c:pt>
              </c:numCache>
            </c:numRef>
          </c:val>
          <c:extLst>
            <c:ext xmlns:c16="http://schemas.microsoft.com/office/drawing/2014/chart" uri="{C3380CC4-5D6E-409C-BE32-E72D297353CC}">
              <c16:uniqueId val="{00000000-4F11-4E4A-898E-993602C7C0A9}"/>
            </c:ext>
          </c:extLst>
        </c:ser>
        <c:ser>
          <c:idx val="1"/>
          <c:order val="1"/>
          <c:tx>
            <c:strRef>
              <c:f>Dinamika_valstu_dalījumā!$C$40</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Dinamika_valstu_dalījumā!$A$41:$A$44</c:f>
              <c:strCache>
                <c:ptCount val="4"/>
                <c:pt idx="0">
                  <c:v>2012.gads</c:v>
                </c:pt>
                <c:pt idx="1">
                  <c:v>2013.gads</c:v>
                </c:pt>
                <c:pt idx="2">
                  <c:v>2014.gads</c:v>
                </c:pt>
                <c:pt idx="3">
                  <c:v>2015.gads</c:v>
                </c:pt>
              </c:strCache>
            </c:strRef>
          </c:cat>
          <c:val>
            <c:numRef>
              <c:f>Dinamika_valstu_dalījumā!$C$41:$C$44</c:f>
              <c:numCache>
                <c:formatCode>0.0%</c:formatCode>
                <c:ptCount val="4"/>
                <c:pt idx="0">
                  <c:v>1</c:v>
                </c:pt>
                <c:pt idx="1">
                  <c:v>0.5</c:v>
                </c:pt>
                <c:pt idx="2">
                  <c:v>0.8</c:v>
                </c:pt>
                <c:pt idx="3">
                  <c:v>0.29411764705882354</c:v>
                </c:pt>
              </c:numCache>
            </c:numRef>
          </c:val>
          <c:extLst>
            <c:ext xmlns:c16="http://schemas.microsoft.com/office/drawing/2014/chart" uri="{C3380CC4-5D6E-409C-BE32-E72D297353CC}">
              <c16:uniqueId val="{00000001-4F11-4E4A-898E-993602C7C0A9}"/>
            </c:ext>
          </c:extLst>
        </c:ser>
        <c:ser>
          <c:idx val="2"/>
          <c:order val="2"/>
          <c:tx>
            <c:strRef>
              <c:f>Dinamika_valstu_dalījumā!$D$40</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Dinamika_valstu_dalījumā!$A$41:$A$44</c:f>
              <c:strCache>
                <c:ptCount val="4"/>
                <c:pt idx="0">
                  <c:v>2012.gads</c:v>
                </c:pt>
                <c:pt idx="1">
                  <c:v>2013.gads</c:v>
                </c:pt>
                <c:pt idx="2">
                  <c:v>2014.gads</c:v>
                </c:pt>
                <c:pt idx="3">
                  <c:v>2015.gads</c:v>
                </c:pt>
              </c:strCache>
            </c:strRef>
          </c:cat>
          <c:val>
            <c:numRef>
              <c:f>Dinamika_valstu_dalījumā!$D$41:$D$44</c:f>
              <c:numCache>
                <c:formatCode>0.0%</c:formatCode>
                <c:ptCount val="4"/>
                <c:pt idx="0">
                  <c:v>0</c:v>
                </c:pt>
                <c:pt idx="1">
                  <c:v>0.5</c:v>
                </c:pt>
                <c:pt idx="2">
                  <c:v>0.2</c:v>
                </c:pt>
                <c:pt idx="3">
                  <c:v>0.23529411764705882</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(2012.-2015.gads)</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Dinamika_valstu_dalījumā!$A$47</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Dinamika_valstu_dalījumā!$B$46:$J$46</c:f>
              <c:strCache>
                <c:ptCount val="9"/>
                <c:pt idx="0">
                  <c:v>Latvija</c:v>
                </c:pt>
                <c:pt idx="1">
                  <c:v>Lietuva</c:v>
                </c:pt>
                <c:pt idx="2">
                  <c:v>Zviedrija</c:v>
                </c:pt>
                <c:pt idx="3">
                  <c:v>Francija</c:v>
                </c:pt>
                <c:pt idx="4">
                  <c:v>Beļģija</c:v>
                </c:pt>
                <c:pt idx="5">
                  <c:v>Lielbritānija</c:v>
                </c:pt>
                <c:pt idx="6">
                  <c:v>ASV</c:v>
                </c:pt>
                <c:pt idx="7">
                  <c:v>Krievija</c:v>
                </c:pt>
                <c:pt idx="8">
                  <c:v>Norvēģija</c:v>
                </c:pt>
              </c:strCache>
            </c:strRef>
          </c:cat>
          <c:val>
            <c:numRef>
              <c:f>Dinamika_valstu_dalījumā!$B$47:$J$47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79F2-4831-9512-6A09465BC0AE}"/>
            </c:ext>
          </c:extLst>
        </c:ser>
        <c:ser>
          <c:idx val="1"/>
          <c:order val="1"/>
          <c:tx>
            <c:strRef>
              <c:f>Dinamika_valstu_dalījumā!$A$48</c:f>
              <c:strCache>
                <c:ptCount val="1"/>
                <c:pt idx="0">
                  <c:v>Piegāde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Dinamika_valstu_dalījumā!$B$46:$J$46</c:f>
              <c:strCache>
                <c:ptCount val="9"/>
                <c:pt idx="0">
                  <c:v>Latvija</c:v>
                </c:pt>
                <c:pt idx="1">
                  <c:v>Lietuva</c:v>
                </c:pt>
                <c:pt idx="2">
                  <c:v>Zviedrija</c:v>
                </c:pt>
                <c:pt idx="3">
                  <c:v>Francija</c:v>
                </c:pt>
                <c:pt idx="4">
                  <c:v>Beļģija</c:v>
                </c:pt>
                <c:pt idx="5">
                  <c:v>Lielbritānija</c:v>
                </c:pt>
                <c:pt idx="6">
                  <c:v>ASV</c:v>
                </c:pt>
                <c:pt idx="7">
                  <c:v>Krievija</c:v>
                </c:pt>
                <c:pt idx="8">
                  <c:v>Norvēģija</c:v>
                </c:pt>
              </c:strCache>
            </c:strRef>
          </c:cat>
          <c:val>
            <c:numRef>
              <c:f>Dinamika_valstu_dalījumā!$B$48:$J$48</c:f>
              <c:numCache>
                <c:formatCode>General</c:formatCode>
                <c:ptCount val="9"/>
                <c:pt idx="0">
                  <c:v>3</c:v>
                </c:pt>
                <c:pt idx="1">
                  <c:v>0</c:v>
                </c:pt>
                <c:pt idx="2">
                  <c:v>4</c:v>
                </c:pt>
                <c:pt idx="3">
                  <c:v>1</c:v>
                </c:pt>
                <c:pt idx="4">
                  <c:v>1</c:v>
                </c:pt>
                <c:pt idx="5">
                  <c:v>0</c:v>
                </c:pt>
                <c:pt idx="6">
                  <c:v>1</c:v>
                </c:pt>
                <c:pt idx="7">
                  <c:v>0</c:v>
                </c:pt>
                <c:pt idx="8">
                  <c:v>0</c:v>
                </c:pt>
              </c:numCache>
            </c:numRef>
          </c:val>
          <c:extLst>
            <c:ext xmlns:c16="http://schemas.microsoft.com/office/drawing/2014/chart" uri="{C3380CC4-5D6E-409C-BE32-E72D297353CC}">
              <c16:uniqueId val="{00000001-79F2-4831-9512-6A09465BC0AE}"/>
            </c:ext>
          </c:extLst>
        </c:ser>
        <c:ser>
          <c:idx val="2"/>
          <c:order val="2"/>
          <c:tx>
            <c:strRef>
              <c:f>Dinamika_valstu_dalījumā!$A$49</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Dinamika_valstu_dalījumā!$B$46:$J$46</c:f>
              <c:strCache>
                <c:ptCount val="9"/>
                <c:pt idx="0">
                  <c:v>Latvija</c:v>
                </c:pt>
                <c:pt idx="1">
                  <c:v>Lietuva</c:v>
                </c:pt>
                <c:pt idx="2">
                  <c:v>Zviedrija</c:v>
                </c:pt>
                <c:pt idx="3">
                  <c:v>Francija</c:v>
                </c:pt>
                <c:pt idx="4">
                  <c:v>Beļģija</c:v>
                </c:pt>
                <c:pt idx="5">
                  <c:v>Lielbritānija</c:v>
                </c:pt>
                <c:pt idx="6">
                  <c:v>ASV</c:v>
                </c:pt>
                <c:pt idx="7">
                  <c:v>Krievija</c:v>
                </c:pt>
                <c:pt idx="8">
                  <c:v>Norvēģija</c:v>
                </c:pt>
              </c:strCache>
            </c:strRef>
          </c:cat>
          <c:val>
            <c:numRef>
              <c:f>Dinamika_valstu_dalījumā!$B$49:$J$49</c:f>
              <c:numCache>
                <c:formatCode>General</c:formatCode>
                <c:ptCount val="9"/>
                <c:pt idx="0">
                  <c:v>5</c:v>
                </c:pt>
                <c:pt idx="1">
                  <c:v>3</c:v>
                </c:pt>
                <c:pt idx="2">
                  <c:v>0</c:v>
                </c:pt>
                <c:pt idx="3">
                  <c:v>0</c:v>
                </c:pt>
                <c:pt idx="4">
                  <c:v>0</c:v>
                </c:pt>
                <c:pt idx="5">
                  <c:v>1</c:v>
                </c:pt>
                <c:pt idx="6">
                  <c:v>3</c:v>
                </c:pt>
                <c:pt idx="7">
                  <c:v>1</c:v>
                </c:pt>
                <c:pt idx="8">
                  <c:v>1</c:v>
                </c:pt>
              </c:numCache>
            </c:numRef>
          </c:val>
          <c:extLst>
            <c:ext xmlns:c16="http://schemas.microsoft.com/office/drawing/2014/chart" uri="{C3380CC4-5D6E-409C-BE32-E72D297353CC}">
              <c16:uniqueId val="{00000002-79F2-4831-9512-6A09465BC0AE}"/>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valsts sektora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Procedūru_dinamika!$I$23</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Procedūru_dinamika!$J$21:$M$22</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Procedūru_dinamika!$J$23:$M$23</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Procedūru_dinamika!$I$24</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Procedūru_dinamika!$J$21:$M$22</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Procedūru_dinamika!$J$24:$M$24</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Procedūru_dinamika!$I$25</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Procedūru_dinamika!$J$21:$M$22</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Procedūru_dinamika!$J$25:$M$25</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Procedūru_dinamika!$I$26</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Procedūru_dinamika!$J$21:$M$22</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Procedūru_dinamika!$J$26:$M$26</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542925</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152400</xdr:rowOff>
    </xdr:from>
    <xdr:to>
      <xdr:col>11</xdr:col>
      <xdr:colOff>361949</xdr:colOff>
      <xdr:row>32</xdr:row>
      <xdr:rowOff>19050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32</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161924</xdr:rowOff>
    </xdr:from>
    <xdr:to>
      <xdr:col>8</xdr:col>
      <xdr:colOff>4763</xdr:colOff>
      <xdr:row>32</xdr:row>
      <xdr:rowOff>152399</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1</xdr:row>
      <xdr:rowOff>152401</xdr:rowOff>
    </xdr:from>
    <xdr:to>
      <xdr:col>13</xdr:col>
      <xdr:colOff>561975</xdr:colOff>
      <xdr:row>32</xdr:row>
      <xdr:rowOff>28575</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85724</xdr:rowOff>
    </xdr:from>
    <xdr:to>
      <xdr:col>11</xdr:col>
      <xdr:colOff>476250</xdr:colOff>
      <xdr:row>65</xdr:row>
      <xdr:rowOff>152399</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0</xdr:row>
      <xdr:rowOff>104775</xdr:rowOff>
    </xdr:from>
    <xdr:to>
      <xdr:col>12</xdr:col>
      <xdr:colOff>552450</xdr:colOff>
      <xdr:row>19</xdr:row>
      <xdr:rowOff>114300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26</xdr:row>
      <xdr:rowOff>28574</xdr:rowOff>
    </xdr:from>
    <xdr:to>
      <xdr:col>12</xdr:col>
      <xdr:colOff>571500</xdr:colOff>
      <xdr:row>57</xdr:row>
      <xdr:rowOff>95249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1</xdr:row>
      <xdr:rowOff>19050</xdr:rowOff>
    </xdr:from>
    <xdr:to>
      <xdr:col>13</xdr:col>
      <xdr:colOff>476250</xdr:colOff>
      <xdr:row>32</xdr:row>
      <xdr:rowOff>9525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323850</xdr:colOff>
      <xdr:row>45</xdr:row>
      <xdr:rowOff>47624</xdr:rowOff>
    </xdr:from>
    <xdr:to>
      <xdr:col>13</xdr:col>
      <xdr:colOff>561975</xdr:colOff>
      <xdr:row>60</xdr:row>
      <xdr:rowOff>95250</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J10" sqref="J10"/>
    </sheetView>
  </sheetViews>
  <sheetFormatPr defaultRowHeight="15" x14ac:dyDescent="0.25"/>
  <cols>
    <col min="2" max="2" width="10.85546875" customWidth="1"/>
    <col min="3" max="3" width="10.28515625" customWidth="1"/>
    <col min="4" max="4" width="7.28515625" customWidth="1"/>
    <col min="5" max="5" width="10.85546875" customWidth="1"/>
    <col min="6" max="6" width="9.85546875" bestFit="1" customWidth="1"/>
    <col min="7" max="7" width="16.42578125" customWidth="1"/>
  </cols>
  <sheetData>
    <row r="1" spans="1:10" x14ac:dyDescent="0.25">
      <c r="A1" s="1" t="s">
        <v>101</v>
      </c>
    </row>
    <row r="2" spans="1:10" x14ac:dyDescent="0.25">
      <c r="A2" s="1"/>
    </row>
    <row r="3" spans="1:10" x14ac:dyDescent="0.25">
      <c r="A3" s="125"/>
      <c r="B3" s="122" t="s">
        <v>0</v>
      </c>
      <c r="C3" s="123"/>
      <c r="D3" s="124"/>
      <c r="E3" s="122" t="s">
        <v>41</v>
      </c>
      <c r="F3" s="123"/>
      <c r="G3" s="124"/>
    </row>
    <row r="4" spans="1:10" ht="45.75" thickBot="1" x14ac:dyDescent="0.3">
      <c r="A4" s="126"/>
      <c r="B4" s="12" t="s">
        <v>1</v>
      </c>
      <c r="C4" s="12" t="s">
        <v>2</v>
      </c>
      <c r="D4" s="13" t="s">
        <v>3</v>
      </c>
      <c r="E4" s="12" t="s">
        <v>1</v>
      </c>
      <c r="F4" s="12" t="s">
        <v>2</v>
      </c>
      <c r="G4" s="13" t="s">
        <v>3</v>
      </c>
    </row>
    <row r="5" spans="1:10" ht="15.75" thickTop="1" x14ac:dyDescent="0.25">
      <c r="A5" s="6" t="s">
        <v>4</v>
      </c>
      <c r="B5" s="7">
        <v>1</v>
      </c>
      <c r="C5" s="7">
        <v>2</v>
      </c>
      <c r="D5" s="8">
        <f>SUM(B5:C5)</f>
        <v>3</v>
      </c>
      <c r="E5" s="9">
        <v>1210000</v>
      </c>
      <c r="F5" s="9">
        <v>312514</v>
      </c>
      <c r="G5" s="10">
        <f>E5+F5</f>
        <v>1522514</v>
      </c>
    </row>
    <row r="6" spans="1:10" x14ac:dyDescent="0.25">
      <c r="A6" s="2" t="s">
        <v>6</v>
      </c>
      <c r="B6" s="3">
        <v>2</v>
      </c>
      <c r="C6" s="3">
        <v>18</v>
      </c>
      <c r="D6" s="3">
        <f>B6+C6</f>
        <v>20</v>
      </c>
      <c r="E6" s="4">
        <v>2667933</v>
      </c>
      <c r="F6" s="4">
        <v>2535151</v>
      </c>
      <c r="G6" s="4">
        <f>E6+F6</f>
        <v>5203084</v>
      </c>
      <c r="J6" s="14"/>
    </row>
    <row r="7" spans="1:10" x14ac:dyDescent="0.25">
      <c r="A7" s="2" t="s">
        <v>7</v>
      </c>
      <c r="B7" s="3">
        <v>4</v>
      </c>
      <c r="C7" s="3">
        <v>13</v>
      </c>
      <c r="D7" s="3">
        <f>B7+C7</f>
        <v>17</v>
      </c>
      <c r="E7" s="4">
        <v>6305295</v>
      </c>
      <c r="F7" s="4">
        <v>1178053</v>
      </c>
      <c r="G7" s="4">
        <f>E7+F7</f>
        <v>7483348</v>
      </c>
    </row>
    <row r="8" spans="1:10" x14ac:dyDescent="0.25">
      <c r="A8" s="2" t="s">
        <v>8</v>
      </c>
      <c r="B8" s="2">
        <v>11</v>
      </c>
      <c r="C8" s="2">
        <v>27</v>
      </c>
      <c r="D8" s="2">
        <f>B8+C8</f>
        <v>38</v>
      </c>
      <c r="E8" s="5">
        <v>90414446</v>
      </c>
      <c r="F8" s="5">
        <v>94497858</v>
      </c>
      <c r="G8" s="5">
        <f>E8+F8</f>
        <v>184912304</v>
      </c>
    </row>
  </sheetData>
  <mergeCells count="3">
    <mergeCell ref="B3:D3"/>
    <mergeCell ref="E3:G3"/>
    <mergeCell ref="A3:A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M82"/>
  <sheetViews>
    <sheetView topLeftCell="A7" workbookViewId="0">
      <selection activeCell="C60" sqref="C60:J60"/>
    </sheetView>
  </sheetViews>
  <sheetFormatPr defaultRowHeight="15" x14ac:dyDescent="0.25"/>
  <cols>
    <col min="2" max="2" width="10.5703125" customWidth="1"/>
    <col min="3" max="5" width="10.28515625" bestFit="1" customWidth="1"/>
    <col min="6" max="6" width="10.7109375" customWidth="1"/>
    <col min="7" max="7" width="10.28515625" customWidth="1"/>
    <col min="8" max="8" width="10.42578125" customWidth="1"/>
    <col min="10" max="10" width="10.5703125" customWidth="1"/>
    <col min="11" max="11" width="10" customWidth="1"/>
    <col min="12" max="12" width="8.140625" customWidth="1"/>
    <col min="13" max="13" width="10.85546875" customWidth="1"/>
  </cols>
  <sheetData>
    <row r="21" spans="1:13" ht="84.75" customHeight="1" x14ac:dyDescent="0.25">
      <c r="A21" s="125"/>
      <c r="B21" s="167" t="s">
        <v>109</v>
      </c>
      <c r="C21" s="167"/>
      <c r="D21" s="130" t="s">
        <v>110</v>
      </c>
      <c r="E21" s="130"/>
      <c r="F21" s="167" t="s">
        <v>111</v>
      </c>
      <c r="G21" s="167"/>
      <c r="I21" s="2"/>
      <c r="J21" s="177" t="s">
        <v>104</v>
      </c>
      <c r="K21" s="178"/>
      <c r="L21" s="177" t="s">
        <v>105</v>
      </c>
      <c r="M21" s="178"/>
    </row>
    <row r="22" spans="1:13" ht="45.75" thickBot="1" x14ac:dyDescent="0.3">
      <c r="A22" s="126"/>
      <c r="B22" s="103" t="s">
        <v>81</v>
      </c>
      <c r="C22" s="118" t="s">
        <v>21</v>
      </c>
      <c r="D22" s="103" t="s">
        <v>81</v>
      </c>
      <c r="E22" s="118" t="s">
        <v>21</v>
      </c>
      <c r="F22" s="104" t="s">
        <v>81</v>
      </c>
      <c r="G22" s="118" t="s">
        <v>21</v>
      </c>
      <c r="I22" s="11"/>
      <c r="J22" s="104" t="s">
        <v>81</v>
      </c>
      <c r="K22" s="118" t="s">
        <v>21</v>
      </c>
      <c r="L22" s="103" t="s">
        <v>81</v>
      </c>
      <c r="M22" s="118" t="s">
        <v>21</v>
      </c>
    </row>
    <row r="23" spans="1:13" ht="15.75" thickTop="1" x14ac:dyDescent="0.25">
      <c r="A23" s="6" t="s">
        <v>4</v>
      </c>
      <c r="B23" s="6">
        <v>1</v>
      </c>
      <c r="C23" s="18">
        <v>1210000</v>
      </c>
      <c r="D23" s="6">
        <v>0</v>
      </c>
      <c r="E23" s="18">
        <v>0</v>
      </c>
      <c r="F23" s="54">
        <f t="shared" ref="F23:G26" si="0">D23/B23</f>
        <v>0</v>
      </c>
      <c r="G23" s="54">
        <f t="shared" si="0"/>
        <v>0</v>
      </c>
      <c r="I23" s="6" t="s">
        <v>4</v>
      </c>
      <c r="J23" s="54">
        <v>0</v>
      </c>
      <c r="K23" s="54">
        <v>0</v>
      </c>
      <c r="L23" s="54">
        <v>1</v>
      </c>
      <c r="M23" s="54">
        <v>1</v>
      </c>
    </row>
    <row r="24" spans="1:13" x14ac:dyDescent="0.25">
      <c r="A24" s="2" t="s">
        <v>6</v>
      </c>
      <c r="B24" s="2">
        <v>2</v>
      </c>
      <c r="C24" s="5">
        <v>2667933</v>
      </c>
      <c r="D24" s="2">
        <v>2</v>
      </c>
      <c r="E24" s="5">
        <v>2667933</v>
      </c>
      <c r="F24" s="53">
        <f t="shared" si="0"/>
        <v>1</v>
      </c>
      <c r="G24" s="53">
        <f t="shared" si="0"/>
        <v>1</v>
      </c>
      <c r="I24" s="2" t="s">
        <v>6</v>
      </c>
      <c r="J24" s="53">
        <v>1</v>
      </c>
      <c r="K24" s="53">
        <v>1</v>
      </c>
      <c r="L24" s="53">
        <v>0</v>
      </c>
      <c r="M24" s="53">
        <v>0</v>
      </c>
    </row>
    <row r="25" spans="1:13" x14ac:dyDescent="0.25">
      <c r="A25" s="2" t="s">
        <v>7</v>
      </c>
      <c r="B25" s="2">
        <v>4</v>
      </c>
      <c r="C25" s="5">
        <v>6305294</v>
      </c>
      <c r="D25" s="2">
        <v>3</v>
      </c>
      <c r="E25" s="5">
        <v>4226490</v>
      </c>
      <c r="F25" s="53">
        <f t="shared" si="0"/>
        <v>0.75</v>
      </c>
      <c r="G25" s="53">
        <f t="shared" si="0"/>
        <v>0.67030815692337264</v>
      </c>
      <c r="I25" s="2" t="s">
        <v>7</v>
      </c>
      <c r="J25" s="53">
        <v>0.75</v>
      </c>
      <c r="K25" s="53">
        <v>0.67</v>
      </c>
      <c r="L25" s="53">
        <v>0.25</v>
      </c>
      <c r="M25" s="53">
        <v>0.33</v>
      </c>
    </row>
    <row r="26" spans="1:13" x14ac:dyDescent="0.25">
      <c r="A26" s="2" t="s">
        <v>8</v>
      </c>
      <c r="B26" s="2">
        <v>11</v>
      </c>
      <c r="C26" s="5">
        <v>90414446</v>
      </c>
      <c r="D26" s="2">
        <v>7</v>
      </c>
      <c r="E26" s="5">
        <v>86407202</v>
      </c>
      <c r="F26" s="53">
        <f t="shared" si="0"/>
        <v>0.63636363636363635</v>
      </c>
      <c r="G26" s="53">
        <f t="shared" si="0"/>
        <v>0.95567916215512727</v>
      </c>
      <c r="I26" s="2" t="s">
        <v>8</v>
      </c>
      <c r="J26" s="53">
        <v>0.63600000000000001</v>
      </c>
      <c r="K26" s="53">
        <v>0.95599999999999996</v>
      </c>
      <c r="L26" s="53">
        <v>0.36399999999999999</v>
      </c>
      <c r="M26" s="53">
        <v>4.3999999999999997E-2</v>
      </c>
    </row>
    <row r="60" spans="1:10" x14ac:dyDescent="0.25">
      <c r="A60" s="125"/>
      <c r="B60" s="174" t="s">
        <v>39</v>
      </c>
      <c r="C60" s="131" t="s">
        <v>112</v>
      </c>
      <c r="D60" s="131"/>
      <c r="E60" s="131"/>
      <c r="F60" s="131"/>
      <c r="G60" s="131"/>
      <c r="H60" s="131"/>
      <c r="I60" s="131"/>
      <c r="J60" s="131"/>
    </row>
    <row r="61" spans="1:10" x14ac:dyDescent="0.25">
      <c r="A61" s="137"/>
      <c r="B61" s="175"/>
      <c r="C61" s="181" t="s">
        <v>84</v>
      </c>
      <c r="D61" s="181"/>
      <c r="E61" s="181" t="s">
        <v>85</v>
      </c>
      <c r="F61" s="181"/>
      <c r="G61" s="182" t="s">
        <v>86</v>
      </c>
      <c r="H61" s="183"/>
      <c r="I61" s="179" t="s">
        <v>95</v>
      </c>
      <c r="J61" s="131"/>
    </row>
    <row r="62" spans="1:10" ht="45.75" thickBot="1" x14ac:dyDescent="0.3">
      <c r="A62" s="126"/>
      <c r="B62" s="176"/>
      <c r="C62" s="103" t="s">
        <v>81</v>
      </c>
      <c r="D62" s="118" t="s">
        <v>21</v>
      </c>
      <c r="E62" s="103" t="s">
        <v>81</v>
      </c>
      <c r="F62" s="118" t="s">
        <v>21</v>
      </c>
      <c r="G62" s="103" t="s">
        <v>81</v>
      </c>
      <c r="H62" s="118" t="s">
        <v>21</v>
      </c>
      <c r="I62" s="121" t="s">
        <v>81</v>
      </c>
      <c r="J62" s="118" t="s">
        <v>21</v>
      </c>
    </row>
    <row r="63" spans="1:10" ht="15.75" thickTop="1" x14ac:dyDescent="0.25">
      <c r="A63" s="161" t="s">
        <v>4</v>
      </c>
      <c r="B63" s="6" t="s">
        <v>79</v>
      </c>
      <c r="C63" s="18"/>
      <c r="D63" s="18"/>
      <c r="E63" s="18"/>
      <c r="F63" s="18"/>
      <c r="G63" s="18"/>
      <c r="H63" s="19"/>
      <c r="I63" s="115"/>
      <c r="J63" s="105"/>
    </row>
    <row r="64" spans="1:10" x14ac:dyDescent="0.25">
      <c r="A64" s="137"/>
      <c r="B64" s="2" t="s">
        <v>80</v>
      </c>
      <c r="C64" s="5"/>
      <c r="D64" s="5"/>
      <c r="E64" s="5"/>
      <c r="F64" s="5"/>
      <c r="G64" s="5"/>
      <c r="H64" s="30"/>
      <c r="I64" s="116"/>
      <c r="J64" s="111"/>
    </row>
    <row r="65" spans="1:10" x14ac:dyDescent="0.25">
      <c r="A65" s="162"/>
      <c r="B65" s="108" t="s">
        <v>3</v>
      </c>
      <c r="C65" s="109"/>
      <c r="D65" s="109"/>
      <c r="E65" s="109"/>
      <c r="F65" s="109"/>
      <c r="G65" s="109"/>
      <c r="H65" s="113"/>
      <c r="I65" s="116"/>
      <c r="J65" s="111"/>
    </row>
    <row r="66" spans="1:10" x14ac:dyDescent="0.25">
      <c r="A66" s="125" t="s">
        <v>6</v>
      </c>
      <c r="B66" s="2" t="s">
        <v>79</v>
      </c>
      <c r="C66" s="5">
        <v>1</v>
      </c>
      <c r="D66" s="5">
        <v>865374</v>
      </c>
      <c r="E66" s="5"/>
      <c r="F66" s="5"/>
      <c r="G66" s="5"/>
      <c r="H66" s="30"/>
      <c r="I66" s="116"/>
      <c r="J66" s="111"/>
    </row>
    <row r="67" spans="1:10" x14ac:dyDescent="0.25">
      <c r="A67" s="137"/>
      <c r="B67" s="2" t="s">
        <v>80</v>
      </c>
      <c r="C67" s="5">
        <v>1</v>
      </c>
      <c r="D67" s="5">
        <v>1802559</v>
      </c>
      <c r="E67" s="5"/>
      <c r="F67" s="5"/>
      <c r="G67" s="5"/>
      <c r="H67" s="30"/>
      <c r="I67" s="116"/>
      <c r="J67" s="111"/>
    </row>
    <row r="68" spans="1:10" x14ac:dyDescent="0.25">
      <c r="A68" s="162"/>
      <c r="B68" s="108" t="s">
        <v>3</v>
      </c>
      <c r="C68" s="82">
        <f>SUM(C66:C67)</f>
        <v>2</v>
      </c>
      <c r="D68" s="82">
        <f>SUM(D66:D67)</f>
        <v>2667933</v>
      </c>
      <c r="E68" s="109"/>
      <c r="F68" s="109"/>
      <c r="G68" s="109"/>
      <c r="H68" s="113"/>
      <c r="I68" s="117">
        <f>C68</f>
        <v>2</v>
      </c>
      <c r="J68" s="112">
        <f>D68</f>
        <v>2667933</v>
      </c>
    </row>
    <row r="69" spans="1:10" x14ac:dyDescent="0.25">
      <c r="A69" s="125" t="s">
        <v>7</v>
      </c>
      <c r="B69" s="2" t="s">
        <v>79</v>
      </c>
      <c r="C69" s="5">
        <v>2</v>
      </c>
      <c r="D69" s="5">
        <v>2916217</v>
      </c>
      <c r="E69" s="5"/>
      <c r="F69" s="5"/>
      <c r="G69" s="5"/>
      <c r="H69" s="30"/>
      <c r="I69" s="116"/>
      <c r="J69" s="111"/>
    </row>
    <row r="70" spans="1:10" x14ac:dyDescent="0.25">
      <c r="A70" s="137"/>
      <c r="B70" s="2" t="s">
        <v>80</v>
      </c>
      <c r="C70" s="5">
        <v>1</v>
      </c>
      <c r="D70" s="5">
        <v>1310273</v>
      </c>
      <c r="E70" s="5"/>
      <c r="F70" s="5"/>
      <c r="G70" s="5"/>
      <c r="H70" s="30"/>
      <c r="I70" s="116"/>
      <c r="J70" s="111"/>
    </row>
    <row r="71" spans="1:10" x14ac:dyDescent="0.25">
      <c r="A71" s="162"/>
      <c r="B71" s="108" t="s">
        <v>3</v>
      </c>
      <c r="C71" s="82">
        <f>SUM(C69:C70)</f>
        <v>3</v>
      </c>
      <c r="D71" s="82">
        <f>SUM(D69:D70)</f>
        <v>4226490</v>
      </c>
      <c r="E71" s="109"/>
      <c r="F71" s="109"/>
      <c r="G71" s="109"/>
      <c r="H71" s="113"/>
      <c r="I71" s="117">
        <f>C71</f>
        <v>3</v>
      </c>
      <c r="J71" s="112">
        <f>D71</f>
        <v>4226490</v>
      </c>
    </row>
    <row r="72" spans="1:10" x14ac:dyDescent="0.25">
      <c r="A72" s="131" t="s">
        <v>8</v>
      </c>
      <c r="B72" s="2" t="s">
        <v>79</v>
      </c>
      <c r="C72" s="5">
        <v>4</v>
      </c>
      <c r="D72" s="5">
        <v>75709647</v>
      </c>
      <c r="E72" s="5">
        <v>1</v>
      </c>
      <c r="F72" s="5">
        <v>3181818</v>
      </c>
      <c r="G72" s="5"/>
      <c r="H72" s="30"/>
      <c r="I72" s="116"/>
      <c r="J72" s="111"/>
    </row>
    <row r="73" spans="1:10" x14ac:dyDescent="0.25">
      <c r="A73" s="131"/>
      <c r="B73" s="2" t="s">
        <v>80</v>
      </c>
      <c r="C73" s="5">
        <v>1</v>
      </c>
      <c r="D73" s="5">
        <v>684000</v>
      </c>
      <c r="E73" s="5"/>
      <c r="F73" s="5"/>
      <c r="G73" s="5">
        <v>1</v>
      </c>
      <c r="H73" s="30">
        <v>6831737</v>
      </c>
      <c r="I73" s="116"/>
      <c r="J73" s="111"/>
    </row>
    <row r="74" spans="1:10" x14ac:dyDescent="0.25">
      <c r="A74" s="131"/>
      <c r="B74" s="110" t="s">
        <v>3</v>
      </c>
      <c r="C74" s="82">
        <f>SUM(C72:C73)</f>
        <v>5</v>
      </c>
      <c r="D74" s="82">
        <f>SUM(D72:D73)</f>
        <v>76393647</v>
      </c>
      <c r="E74" s="82">
        <f>SUM(E72:E73)</f>
        <v>1</v>
      </c>
      <c r="F74" s="82">
        <f>SUM(F72:F73)</f>
        <v>3181818</v>
      </c>
      <c r="G74" s="82">
        <f>SUM(G73)</f>
        <v>1</v>
      </c>
      <c r="H74" s="114">
        <f>SUM(H73)</f>
        <v>6831737</v>
      </c>
      <c r="I74" s="117">
        <f>C74+E74+G74</f>
        <v>7</v>
      </c>
      <c r="J74" s="112">
        <f>D74+F74+H74</f>
        <v>86407202</v>
      </c>
    </row>
    <row r="76" spans="1:10" ht="28.5" customHeight="1" x14ac:dyDescent="0.25">
      <c r="A76" s="180" t="s">
        <v>106</v>
      </c>
      <c r="B76" s="180"/>
      <c r="C76" s="180"/>
      <c r="D76" s="180"/>
      <c r="E76" s="180"/>
      <c r="F76" s="180"/>
      <c r="G76" s="180"/>
    </row>
    <row r="77" spans="1:10" x14ac:dyDescent="0.25">
      <c r="A77" s="125"/>
      <c r="B77" s="168" t="s">
        <v>96</v>
      </c>
      <c r="C77" s="168"/>
      <c r="D77" s="168" t="s">
        <v>92</v>
      </c>
      <c r="E77" s="168"/>
      <c r="F77" s="168" t="s">
        <v>97</v>
      </c>
      <c r="G77" s="168"/>
    </row>
    <row r="78" spans="1:10" ht="45.75" thickBot="1" x14ac:dyDescent="0.3">
      <c r="A78" s="126"/>
      <c r="B78" s="103" t="s">
        <v>83</v>
      </c>
      <c r="C78" s="118" t="s">
        <v>21</v>
      </c>
      <c r="D78" s="103" t="s">
        <v>81</v>
      </c>
      <c r="E78" s="118" t="s">
        <v>21</v>
      </c>
      <c r="F78" s="103" t="s">
        <v>81</v>
      </c>
      <c r="G78" s="118" t="s">
        <v>21</v>
      </c>
    </row>
    <row r="79" spans="1:10" ht="15.75" thickTop="1" x14ac:dyDescent="0.25">
      <c r="A79" s="6" t="s">
        <v>4</v>
      </c>
      <c r="B79" s="54">
        <v>0</v>
      </c>
      <c r="C79" s="55">
        <v>0</v>
      </c>
      <c r="D79" s="54">
        <v>0</v>
      </c>
      <c r="E79" s="55">
        <v>0</v>
      </c>
      <c r="F79" s="54">
        <v>0</v>
      </c>
      <c r="G79" s="55">
        <v>0</v>
      </c>
    </row>
    <row r="80" spans="1:10" x14ac:dyDescent="0.25">
      <c r="A80" s="2" t="s">
        <v>6</v>
      </c>
      <c r="B80" s="53">
        <f>C68/I68</f>
        <v>1</v>
      </c>
      <c r="C80" s="56">
        <f>D68/J68</f>
        <v>1</v>
      </c>
      <c r="D80" s="53">
        <v>0</v>
      </c>
      <c r="E80" s="56">
        <v>0</v>
      </c>
      <c r="F80" s="53">
        <v>0</v>
      </c>
      <c r="G80" s="56">
        <v>0</v>
      </c>
    </row>
    <row r="81" spans="1:7" x14ac:dyDescent="0.25">
      <c r="A81" s="2" t="s">
        <v>7</v>
      </c>
      <c r="B81" s="53">
        <f>C71/I71</f>
        <v>1</v>
      </c>
      <c r="C81" s="56">
        <f>D71/J71</f>
        <v>1</v>
      </c>
      <c r="D81" s="53">
        <v>0</v>
      </c>
      <c r="E81" s="56">
        <v>0</v>
      </c>
      <c r="F81" s="53">
        <v>0</v>
      </c>
      <c r="G81" s="56">
        <v>0</v>
      </c>
    </row>
    <row r="82" spans="1:7" x14ac:dyDescent="0.25">
      <c r="A82" s="2" t="s">
        <v>8</v>
      </c>
      <c r="B82" s="53">
        <f>C74/I74</f>
        <v>0.7142857142857143</v>
      </c>
      <c r="C82" s="56">
        <f>D74/J74</f>
        <v>0.88411203269838545</v>
      </c>
      <c r="D82" s="53">
        <f>E74/I74</f>
        <v>0.14285714285714285</v>
      </c>
      <c r="E82" s="56">
        <f>F74/J74</f>
        <v>3.6823527742513872E-2</v>
      </c>
      <c r="F82" s="53">
        <f>G74/I74</f>
        <v>0.14285714285714285</v>
      </c>
      <c r="G82" s="56">
        <f>H74/J74</f>
        <v>7.9064439559100641E-2</v>
      </c>
    </row>
  </sheetData>
  <mergeCells count="22">
    <mergeCell ref="F21:G21"/>
    <mergeCell ref="A60:A62"/>
    <mergeCell ref="B60:B62"/>
    <mergeCell ref="C61:D61"/>
    <mergeCell ref="E61:F61"/>
    <mergeCell ref="G61:H61"/>
    <mergeCell ref="L21:M21"/>
    <mergeCell ref="D77:E77"/>
    <mergeCell ref="F77:G77"/>
    <mergeCell ref="I61:J61"/>
    <mergeCell ref="C60:J60"/>
    <mergeCell ref="A76:G76"/>
    <mergeCell ref="A77:A78"/>
    <mergeCell ref="J21:K21"/>
    <mergeCell ref="B77:C77"/>
    <mergeCell ref="A66:A68"/>
    <mergeCell ref="A69:A71"/>
    <mergeCell ref="A72:A74"/>
    <mergeCell ref="A63:A65"/>
    <mergeCell ref="A21:A22"/>
    <mergeCell ref="B21:C21"/>
    <mergeCell ref="D21:E2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selection activeCell="O29" sqref="O29"/>
    </sheetView>
  </sheetViews>
  <sheetFormatPr defaultRowHeight="15" x14ac:dyDescent="0.25"/>
  <cols>
    <col min="1" max="1" width="14.7109375" customWidth="1"/>
    <col min="2" max="2" width="10.7109375" bestFit="1" customWidth="1"/>
    <col min="3" max="3" width="5.85546875" customWidth="1"/>
    <col min="4" max="4" width="10.7109375" customWidth="1"/>
    <col min="5" max="5" width="5.85546875" customWidth="1"/>
    <col min="6" max="6" width="10.7109375" customWidth="1"/>
    <col min="7" max="7" width="6.140625" customWidth="1"/>
    <col min="8" max="8" width="11.28515625" customWidth="1"/>
    <col min="9" max="9" width="6" customWidth="1"/>
    <col min="10" max="10" width="11.28515625" customWidth="1"/>
  </cols>
  <sheetData>
    <row r="1" spans="1:10" ht="15.75" x14ac:dyDescent="0.25">
      <c r="A1" s="84" t="s">
        <v>107</v>
      </c>
    </row>
    <row r="3" spans="1:10" x14ac:dyDescent="0.25">
      <c r="A3" s="184" t="s">
        <v>20</v>
      </c>
      <c r="B3" s="185"/>
      <c r="C3" s="122" t="s">
        <v>8</v>
      </c>
      <c r="D3" s="123"/>
      <c r="E3" s="122" t="s">
        <v>7</v>
      </c>
      <c r="F3" s="123"/>
      <c r="G3" s="122" t="s">
        <v>6</v>
      </c>
      <c r="H3" s="123"/>
      <c r="I3" s="131" t="s">
        <v>4</v>
      </c>
      <c r="J3" s="131"/>
    </row>
    <row r="4" spans="1:10" ht="82.5" x14ac:dyDescent="0.25">
      <c r="A4" s="186"/>
      <c r="B4" s="187"/>
      <c r="C4" s="69" t="s">
        <v>0</v>
      </c>
      <c r="D4" s="70" t="s">
        <v>21</v>
      </c>
      <c r="E4" s="69" t="s">
        <v>0</v>
      </c>
      <c r="F4" s="70" t="s">
        <v>21</v>
      </c>
      <c r="G4" s="69" t="s">
        <v>0</v>
      </c>
      <c r="H4" s="70" t="s">
        <v>21</v>
      </c>
      <c r="I4" s="69" t="s">
        <v>0</v>
      </c>
      <c r="J4" s="70" t="s">
        <v>21</v>
      </c>
    </row>
    <row r="5" spans="1:10" x14ac:dyDescent="0.25">
      <c r="A5" s="2" t="s">
        <v>27</v>
      </c>
      <c r="B5" s="71" t="s">
        <v>14</v>
      </c>
      <c r="C5" s="5">
        <v>1</v>
      </c>
      <c r="D5" s="5">
        <v>618300</v>
      </c>
      <c r="E5" s="5"/>
      <c r="F5" s="5"/>
      <c r="G5" s="5"/>
      <c r="H5" s="5"/>
      <c r="I5" s="5"/>
      <c r="J5" s="5"/>
    </row>
    <row r="6" spans="1:10" x14ac:dyDescent="0.25">
      <c r="A6" s="2" t="s">
        <v>26</v>
      </c>
      <c r="B6" s="71" t="s">
        <v>9</v>
      </c>
      <c r="C6" s="5">
        <v>1</v>
      </c>
      <c r="D6" s="5">
        <v>67367397</v>
      </c>
      <c r="E6" s="5"/>
      <c r="F6" s="5"/>
      <c r="G6" s="5"/>
      <c r="H6" s="5"/>
      <c r="I6" s="5"/>
      <c r="J6" s="5"/>
    </row>
    <row r="7" spans="1:10" x14ac:dyDescent="0.25">
      <c r="A7" s="192" t="s">
        <v>25</v>
      </c>
      <c r="B7" s="71" t="s">
        <v>64</v>
      </c>
      <c r="C7" s="5"/>
      <c r="D7" s="5"/>
      <c r="E7" s="5">
        <v>1</v>
      </c>
      <c r="F7" s="5">
        <v>1808322</v>
      </c>
      <c r="H7" s="2"/>
      <c r="I7" s="5"/>
      <c r="J7" s="5"/>
    </row>
    <row r="8" spans="1:10" x14ac:dyDescent="0.25">
      <c r="A8" s="193"/>
      <c r="B8" s="71" t="s">
        <v>16</v>
      </c>
      <c r="C8" s="5">
        <v>1</v>
      </c>
      <c r="D8" s="5">
        <v>815424</v>
      </c>
      <c r="E8" s="5"/>
      <c r="F8" s="5"/>
      <c r="G8" s="5"/>
      <c r="H8" s="5"/>
      <c r="I8" s="5"/>
      <c r="J8" s="5"/>
    </row>
    <row r="9" spans="1:10" x14ac:dyDescent="0.25">
      <c r="A9" s="193"/>
      <c r="B9" s="71" t="s">
        <v>67</v>
      </c>
      <c r="C9" s="2"/>
      <c r="D9" s="2"/>
      <c r="E9" s="2"/>
      <c r="F9" s="2"/>
      <c r="G9" s="5">
        <v>1</v>
      </c>
      <c r="H9" s="5">
        <v>865374</v>
      </c>
      <c r="I9" s="5"/>
      <c r="J9" s="5"/>
    </row>
    <row r="10" spans="1:10" x14ac:dyDescent="0.25">
      <c r="A10" s="193"/>
      <c r="B10" s="71" t="s">
        <v>17</v>
      </c>
      <c r="C10" s="5">
        <v>1</v>
      </c>
      <c r="D10" s="5">
        <v>3181818</v>
      </c>
      <c r="E10" s="5"/>
      <c r="F10" s="5"/>
      <c r="G10" s="5"/>
      <c r="H10" s="5"/>
      <c r="I10" s="5"/>
      <c r="J10" s="5"/>
    </row>
    <row r="11" spans="1:10" x14ac:dyDescent="0.25">
      <c r="A11" s="193"/>
      <c r="B11" s="71" t="s">
        <v>15</v>
      </c>
      <c r="C11" s="5">
        <v>1</v>
      </c>
      <c r="D11" s="5">
        <v>928750</v>
      </c>
      <c r="E11" s="5"/>
      <c r="F11" s="5"/>
      <c r="G11" s="5"/>
      <c r="H11" s="5"/>
      <c r="I11" s="5"/>
      <c r="J11" s="5"/>
    </row>
    <row r="12" spans="1:10" x14ac:dyDescent="0.25">
      <c r="A12" s="193"/>
      <c r="B12" s="71" t="s">
        <v>10</v>
      </c>
      <c r="C12" s="5">
        <v>1</v>
      </c>
      <c r="D12" s="5">
        <v>6795200</v>
      </c>
      <c r="E12" s="5"/>
      <c r="F12" s="5"/>
      <c r="G12" s="5"/>
      <c r="H12" s="5"/>
      <c r="I12" s="5"/>
      <c r="J12" s="5"/>
    </row>
    <row r="13" spans="1:10" x14ac:dyDescent="0.25">
      <c r="A13" s="194"/>
      <c r="B13" s="71" t="s">
        <v>63</v>
      </c>
      <c r="C13" s="5"/>
      <c r="D13" s="5"/>
      <c r="E13" s="5">
        <v>1</v>
      </c>
      <c r="F13" s="5">
        <v>1107895</v>
      </c>
      <c r="G13" s="5"/>
      <c r="H13" s="5"/>
      <c r="I13" s="5"/>
      <c r="J13" s="5"/>
    </row>
    <row r="14" spans="1:10" ht="15.75" thickBot="1" x14ac:dyDescent="0.3">
      <c r="A14" s="74" t="s">
        <v>24</v>
      </c>
      <c r="B14" s="75" t="s">
        <v>18</v>
      </c>
      <c r="C14" s="76">
        <v>1</v>
      </c>
      <c r="D14" s="76">
        <v>440571</v>
      </c>
      <c r="E14" s="76"/>
      <c r="F14" s="76"/>
      <c r="G14" s="76"/>
      <c r="H14" s="76"/>
      <c r="I14" s="76"/>
      <c r="J14" s="76"/>
    </row>
    <row r="15" spans="1:10" x14ac:dyDescent="0.25">
      <c r="A15" s="190" t="s">
        <v>23</v>
      </c>
      <c r="B15" s="73" t="s">
        <v>12</v>
      </c>
      <c r="C15" s="18">
        <v>1</v>
      </c>
      <c r="D15" s="18">
        <v>1427019</v>
      </c>
      <c r="E15" s="18">
        <v>1</v>
      </c>
      <c r="F15" s="18">
        <v>2078804</v>
      </c>
      <c r="G15" s="18"/>
      <c r="H15" s="18"/>
      <c r="I15" s="18"/>
      <c r="J15" s="18"/>
    </row>
    <row r="16" spans="1:10" x14ac:dyDescent="0.25">
      <c r="A16" s="191"/>
      <c r="B16" s="72" t="s">
        <v>11</v>
      </c>
      <c r="C16" s="5">
        <v>1</v>
      </c>
      <c r="D16" s="5">
        <v>6831737</v>
      </c>
      <c r="E16" s="5">
        <v>1</v>
      </c>
      <c r="F16" s="5">
        <v>1310273</v>
      </c>
      <c r="G16" s="5">
        <v>1</v>
      </c>
      <c r="H16" s="5">
        <v>1802559</v>
      </c>
      <c r="I16" s="5">
        <v>1</v>
      </c>
      <c r="J16" s="5">
        <v>1210000</v>
      </c>
    </row>
    <row r="17" spans="1:10" x14ac:dyDescent="0.25">
      <c r="A17" s="2" t="s">
        <v>13</v>
      </c>
      <c r="B17" s="72" t="s">
        <v>13</v>
      </c>
      <c r="C17" s="5">
        <v>1</v>
      </c>
      <c r="D17" s="5">
        <v>1324230</v>
      </c>
      <c r="E17" s="5"/>
      <c r="F17" s="5"/>
      <c r="G17" s="5"/>
      <c r="H17" s="5"/>
      <c r="I17" s="5"/>
      <c r="J17" s="5"/>
    </row>
    <row r="18" spans="1:10" x14ac:dyDescent="0.25">
      <c r="A18" s="2" t="s">
        <v>22</v>
      </c>
      <c r="B18" s="72" t="s">
        <v>19</v>
      </c>
      <c r="C18" s="5">
        <v>1</v>
      </c>
      <c r="D18" s="5">
        <v>684000</v>
      </c>
      <c r="E18" s="5"/>
      <c r="F18" s="5"/>
      <c r="G18" s="5"/>
      <c r="H18" s="5"/>
      <c r="I18" s="5"/>
      <c r="J18" s="5"/>
    </row>
    <row r="19" spans="1:10" x14ac:dyDescent="0.25">
      <c r="A19" s="188" t="s">
        <v>3</v>
      </c>
      <c r="B19" s="189"/>
      <c r="C19" s="82">
        <f>SUM(C5:C18)</f>
        <v>11</v>
      </c>
      <c r="D19" s="82">
        <f>SUM(D5:D18)</f>
        <v>90414446</v>
      </c>
      <c r="E19" s="82">
        <f>SUM(E5:E18)</f>
        <v>4</v>
      </c>
      <c r="F19" s="82">
        <f>SUM(F7:F18)</f>
        <v>6305294</v>
      </c>
      <c r="G19" s="82">
        <f>SUM(G5:G18)</f>
        <v>2</v>
      </c>
      <c r="H19" s="82">
        <f>SUM(H9:H18)</f>
        <v>2667933</v>
      </c>
      <c r="I19" s="82">
        <f>SUM(I5:I18)</f>
        <v>1</v>
      </c>
      <c r="J19" s="82">
        <f>SUM(J16:J18)</f>
        <v>1210000</v>
      </c>
    </row>
    <row r="20" spans="1:10" x14ac:dyDescent="0.25">
      <c r="C20" s="77"/>
      <c r="D20" s="77"/>
      <c r="E20" s="77"/>
      <c r="F20" s="77"/>
      <c r="G20" s="77"/>
      <c r="H20" s="77"/>
      <c r="I20" s="77"/>
      <c r="J20" s="77"/>
    </row>
    <row r="21" spans="1:10" x14ac:dyDescent="0.25">
      <c r="C21" s="77"/>
      <c r="D21" s="77"/>
      <c r="E21" s="77"/>
      <c r="F21" s="77"/>
      <c r="G21" s="77"/>
      <c r="H21" s="77"/>
      <c r="I21" s="77"/>
      <c r="J21" s="77"/>
    </row>
    <row r="22" spans="1:10" x14ac:dyDescent="0.25">
      <c r="C22" s="77"/>
      <c r="D22" s="77"/>
      <c r="E22" s="77"/>
      <c r="F22" s="77"/>
      <c r="G22" s="77"/>
      <c r="H22" s="77"/>
      <c r="I22" s="77"/>
      <c r="J22" s="77"/>
    </row>
    <row r="23" spans="1:10" x14ac:dyDescent="0.25">
      <c r="C23" s="77"/>
      <c r="D23" s="77"/>
      <c r="E23" s="77"/>
      <c r="F23" s="77"/>
      <c r="G23" s="77"/>
      <c r="H23" s="77"/>
      <c r="I23" s="77"/>
      <c r="J23" s="77"/>
    </row>
    <row r="24" spans="1:10" x14ac:dyDescent="0.25">
      <c r="C24" s="77"/>
      <c r="D24" s="77"/>
      <c r="E24" s="77"/>
      <c r="F24" s="77"/>
      <c r="G24" s="77"/>
      <c r="H24" s="77"/>
      <c r="I24" s="77"/>
      <c r="J24" s="77"/>
    </row>
    <row r="25" spans="1:10" x14ac:dyDescent="0.25">
      <c r="C25" s="77"/>
      <c r="D25" s="77"/>
      <c r="E25" s="77"/>
      <c r="F25" s="77"/>
      <c r="G25" s="77"/>
      <c r="H25" s="77"/>
      <c r="I25" s="77"/>
      <c r="J25" s="77"/>
    </row>
    <row r="26" spans="1:10" x14ac:dyDescent="0.25">
      <c r="C26" s="77"/>
      <c r="D26" s="77"/>
      <c r="E26" s="77"/>
      <c r="F26" s="77"/>
      <c r="G26" s="77"/>
      <c r="H26" s="77"/>
      <c r="I26" s="77"/>
      <c r="J26" s="77"/>
    </row>
    <row r="27" spans="1:10" x14ac:dyDescent="0.25">
      <c r="C27" s="77"/>
      <c r="D27" s="77"/>
      <c r="E27" s="77"/>
      <c r="F27" s="77"/>
      <c r="G27" s="77"/>
      <c r="H27" s="77"/>
      <c r="I27" s="77"/>
      <c r="J27" s="77"/>
    </row>
    <row r="28" spans="1:10" x14ac:dyDescent="0.25">
      <c r="C28" s="77"/>
      <c r="D28" s="77"/>
      <c r="E28" s="77"/>
      <c r="F28" s="77"/>
      <c r="G28" s="77"/>
      <c r="H28" s="77"/>
      <c r="I28" s="77"/>
      <c r="J28" s="77"/>
    </row>
    <row r="29" spans="1:10" x14ac:dyDescent="0.25">
      <c r="C29" s="77"/>
      <c r="D29" s="77"/>
      <c r="E29" s="77"/>
      <c r="F29" s="77"/>
      <c r="G29" s="77"/>
      <c r="H29" s="77"/>
      <c r="I29" s="77"/>
      <c r="J29" s="77"/>
    </row>
    <row r="30" spans="1:10" x14ac:dyDescent="0.25">
      <c r="C30" s="77"/>
      <c r="D30" s="77"/>
      <c r="E30" s="77"/>
      <c r="F30" s="77"/>
      <c r="G30" s="77"/>
      <c r="H30" s="77"/>
      <c r="I30" s="77"/>
      <c r="J30" s="77"/>
    </row>
    <row r="31" spans="1:10" x14ac:dyDescent="0.25">
      <c r="C31" s="77"/>
      <c r="D31" s="77"/>
      <c r="E31" s="77"/>
      <c r="F31" s="77"/>
      <c r="G31" s="77"/>
      <c r="H31" s="77"/>
      <c r="I31" s="77"/>
      <c r="J31" s="77"/>
    </row>
    <row r="47" spans="2:6" x14ac:dyDescent="0.25">
      <c r="B47" s="81"/>
      <c r="C47" s="81"/>
      <c r="D47" s="81"/>
      <c r="E47" s="81"/>
      <c r="F47" s="81"/>
    </row>
    <row r="48" spans="2:6" x14ac:dyDescent="0.25">
      <c r="B48" s="81"/>
      <c r="C48" s="81"/>
      <c r="D48" s="81"/>
      <c r="E48" s="81"/>
      <c r="F48" s="81"/>
    </row>
    <row r="49" spans="1:6" x14ac:dyDescent="0.25">
      <c r="A49" s="83"/>
      <c r="B49" s="81"/>
      <c r="C49" s="81"/>
      <c r="D49" s="79"/>
      <c r="E49" s="79"/>
      <c r="F49" s="80"/>
    </row>
    <row r="50" spans="1:6" x14ac:dyDescent="0.25">
      <c r="A50" s="83"/>
      <c r="B50" s="81"/>
      <c r="C50" s="81"/>
      <c r="D50" s="79"/>
      <c r="E50" s="79"/>
      <c r="F50" s="80"/>
    </row>
    <row r="51" spans="1:6" x14ac:dyDescent="0.25">
      <c r="A51" s="83"/>
      <c r="B51" s="81"/>
      <c r="C51" s="81"/>
      <c r="D51" s="79"/>
      <c r="E51" s="81"/>
      <c r="F51" s="80"/>
    </row>
    <row r="52" spans="1:6" x14ac:dyDescent="0.25">
      <c r="A52" s="83"/>
      <c r="B52" s="81"/>
      <c r="C52" s="81"/>
      <c r="D52" s="79"/>
      <c r="E52" s="79"/>
      <c r="F52" s="80"/>
    </row>
    <row r="53" spans="1:6" x14ac:dyDescent="0.25">
      <c r="A53" s="83"/>
      <c r="B53" s="81"/>
      <c r="C53" s="81"/>
      <c r="D53" s="81"/>
      <c r="E53" s="79"/>
      <c r="F53" s="80"/>
    </row>
    <row r="54" spans="1:6" x14ac:dyDescent="0.25">
      <c r="A54" s="83"/>
      <c r="B54" s="81"/>
      <c r="C54" s="81"/>
      <c r="D54" s="79"/>
      <c r="E54" s="79"/>
      <c r="F54" s="80"/>
    </row>
    <row r="55" spans="1:6" x14ac:dyDescent="0.25">
      <c r="A55" s="83"/>
      <c r="B55" s="81"/>
      <c r="C55" s="81"/>
      <c r="D55" s="79"/>
      <c r="E55" s="79"/>
      <c r="F55" s="80"/>
    </row>
    <row r="56" spans="1:6" x14ac:dyDescent="0.25">
      <c r="A56" s="83"/>
      <c r="B56" s="81"/>
      <c r="C56" s="81"/>
      <c r="D56" s="79"/>
      <c r="E56" s="79"/>
      <c r="F56" s="80"/>
    </row>
    <row r="57" spans="1:6" x14ac:dyDescent="0.25">
      <c r="A57" s="83"/>
      <c r="B57" s="81"/>
      <c r="C57" s="81"/>
      <c r="D57" s="79"/>
      <c r="E57" s="79"/>
      <c r="F57" s="80"/>
    </row>
    <row r="58" spans="1:6" x14ac:dyDescent="0.25">
      <c r="D58" s="79"/>
      <c r="E58" s="79"/>
      <c r="F58" s="80"/>
    </row>
    <row r="59" spans="1:6" x14ac:dyDescent="0.25">
      <c r="D59" s="79"/>
      <c r="E59" s="79"/>
      <c r="F59" s="80"/>
    </row>
    <row r="60" spans="1:6" x14ac:dyDescent="0.25">
      <c r="D60" s="79"/>
      <c r="E60" s="79"/>
      <c r="F60" s="80"/>
    </row>
    <row r="61" spans="1:6" x14ac:dyDescent="0.25">
      <c r="D61" s="79"/>
      <c r="E61" s="79"/>
      <c r="F61" s="80"/>
    </row>
    <row r="62" spans="1:6" x14ac:dyDescent="0.25">
      <c r="D62" s="79"/>
      <c r="E62" s="79"/>
      <c r="F62" s="80"/>
    </row>
  </sheetData>
  <mergeCells count="8">
    <mergeCell ref="I3:J3"/>
    <mergeCell ref="A3:B4"/>
    <mergeCell ref="A19:B19"/>
    <mergeCell ref="A15:A16"/>
    <mergeCell ref="A7:A13"/>
    <mergeCell ref="C3:D3"/>
    <mergeCell ref="E3:F3"/>
    <mergeCell ref="G3:H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G51"/>
  <sheetViews>
    <sheetView tabSelected="1" workbookViewId="0">
      <selection activeCell="AA9" sqref="AA9"/>
    </sheetView>
  </sheetViews>
  <sheetFormatPr defaultRowHeight="15" x14ac:dyDescent="0.25"/>
  <cols>
    <col min="1" max="1" width="11.140625" customWidth="1"/>
    <col min="2" max="2" width="9.140625" customWidth="1"/>
  </cols>
  <sheetData>
    <row r="34" spans="1:7" ht="29.25" customHeight="1" x14ac:dyDescent="0.25">
      <c r="A34" s="71" t="s">
        <v>14</v>
      </c>
      <c r="B34" s="195" t="s">
        <v>65</v>
      </c>
      <c r="C34" s="195"/>
      <c r="D34" s="195"/>
      <c r="E34" s="195"/>
      <c r="F34" s="195"/>
      <c r="G34" s="53">
        <v>7.0000000000000001E-3</v>
      </c>
    </row>
    <row r="35" spans="1:7" x14ac:dyDescent="0.25">
      <c r="A35" s="71" t="s">
        <v>9</v>
      </c>
      <c r="B35" s="86" t="s">
        <v>66</v>
      </c>
      <c r="C35" s="87"/>
      <c r="D35" s="87"/>
      <c r="E35" s="87"/>
      <c r="F35" s="88"/>
      <c r="G35" s="53">
        <v>0.745</v>
      </c>
    </row>
    <row r="36" spans="1:7" x14ac:dyDescent="0.25">
      <c r="A36" s="71" t="s">
        <v>16</v>
      </c>
      <c r="B36" s="86" t="s">
        <v>68</v>
      </c>
      <c r="C36" s="87"/>
      <c r="D36" s="87"/>
      <c r="E36" s="87"/>
      <c r="F36" s="88"/>
      <c r="G36" s="53">
        <v>8.9999999999999993E-3</v>
      </c>
    </row>
    <row r="37" spans="1:7" x14ac:dyDescent="0.25">
      <c r="A37" s="71" t="s">
        <v>17</v>
      </c>
      <c r="B37" s="86" t="s">
        <v>69</v>
      </c>
      <c r="C37" s="87"/>
      <c r="D37" s="87"/>
      <c r="E37" s="87"/>
      <c r="F37" s="88"/>
      <c r="G37" s="53">
        <v>3.5000000000000003E-2</v>
      </c>
    </row>
    <row r="38" spans="1:7" x14ac:dyDescent="0.25">
      <c r="A38" s="71" t="s">
        <v>15</v>
      </c>
      <c r="B38" s="86" t="s">
        <v>70</v>
      </c>
      <c r="C38" s="87"/>
      <c r="D38" s="87"/>
      <c r="E38" s="87"/>
      <c r="F38" s="88"/>
      <c r="G38" s="53">
        <v>0.01</v>
      </c>
    </row>
    <row r="39" spans="1:7" x14ac:dyDescent="0.25">
      <c r="A39" s="71" t="s">
        <v>10</v>
      </c>
      <c r="B39" s="86" t="s">
        <v>71</v>
      </c>
      <c r="C39" s="87"/>
      <c r="D39" s="87"/>
      <c r="E39" s="87"/>
      <c r="F39" s="88"/>
      <c r="G39" s="53">
        <v>7.4999999999999997E-2</v>
      </c>
    </row>
    <row r="40" spans="1:7" x14ac:dyDescent="0.25">
      <c r="A40" s="71" t="s">
        <v>63</v>
      </c>
      <c r="B40" s="86" t="s">
        <v>72</v>
      </c>
      <c r="C40" s="87"/>
      <c r="D40" s="87"/>
      <c r="E40" s="87"/>
      <c r="F40" s="88"/>
      <c r="G40" s="53"/>
    </row>
    <row r="41" spans="1:7" ht="15.75" thickBot="1" x14ac:dyDescent="0.3">
      <c r="A41" s="75" t="s">
        <v>18</v>
      </c>
      <c r="B41" s="89" t="s">
        <v>73</v>
      </c>
      <c r="C41" s="90"/>
      <c r="D41" s="90"/>
      <c r="E41" s="90"/>
      <c r="F41" s="91"/>
      <c r="G41" s="78">
        <v>5.0000000000000001E-3</v>
      </c>
    </row>
    <row r="42" spans="1:7" ht="30" customHeight="1" x14ac:dyDescent="0.25">
      <c r="A42" s="73" t="s">
        <v>12</v>
      </c>
      <c r="B42" s="196" t="s">
        <v>74</v>
      </c>
      <c r="C42" s="196"/>
      <c r="D42" s="196"/>
      <c r="E42" s="196"/>
      <c r="F42" s="196"/>
      <c r="G42" s="54">
        <v>1.6E-2</v>
      </c>
    </row>
    <row r="43" spans="1:7" ht="30.75" customHeight="1" x14ac:dyDescent="0.25">
      <c r="A43" s="72" t="s">
        <v>11</v>
      </c>
      <c r="B43" s="178" t="s">
        <v>75</v>
      </c>
      <c r="C43" s="178"/>
      <c r="D43" s="178"/>
      <c r="E43" s="178"/>
      <c r="F43" s="178"/>
      <c r="G43" s="53">
        <v>7.5999999999999998E-2</v>
      </c>
    </row>
    <row r="44" spans="1:7" ht="28.5" customHeight="1" x14ac:dyDescent="0.25">
      <c r="A44" s="72" t="s">
        <v>13</v>
      </c>
      <c r="B44" s="178" t="s">
        <v>76</v>
      </c>
      <c r="C44" s="178"/>
      <c r="D44" s="178"/>
      <c r="E44" s="178"/>
      <c r="F44" s="178"/>
      <c r="G44" s="53">
        <v>1.4999999999999999E-2</v>
      </c>
    </row>
    <row r="45" spans="1:7" ht="31.5" customHeight="1" x14ac:dyDescent="0.25">
      <c r="A45" s="72" t="s">
        <v>19</v>
      </c>
      <c r="B45" s="178" t="s">
        <v>77</v>
      </c>
      <c r="C45" s="178"/>
      <c r="D45" s="178"/>
      <c r="E45" s="178"/>
      <c r="F45" s="178"/>
      <c r="G45" s="53">
        <v>8.0000000000000002E-3</v>
      </c>
    </row>
    <row r="48" spans="1:7" ht="15.75" thickBot="1" x14ac:dyDescent="0.3">
      <c r="A48" s="11"/>
      <c r="B48" s="11" t="s">
        <v>8</v>
      </c>
      <c r="C48" s="11" t="s">
        <v>7</v>
      </c>
      <c r="D48" s="11" t="s">
        <v>6</v>
      </c>
      <c r="E48" s="11" t="s">
        <v>4</v>
      </c>
    </row>
    <row r="49" spans="1:5" ht="15.75" thickTop="1" x14ac:dyDescent="0.25">
      <c r="A49" s="6" t="s">
        <v>78</v>
      </c>
      <c r="B49" s="6">
        <v>0</v>
      </c>
      <c r="C49" s="6">
        <v>0</v>
      </c>
      <c r="D49" s="6">
        <v>0</v>
      </c>
      <c r="E49" s="6">
        <v>0</v>
      </c>
    </row>
    <row r="50" spans="1:5" x14ac:dyDescent="0.25">
      <c r="A50" s="2" t="s">
        <v>79</v>
      </c>
      <c r="B50" s="2">
        <v>7</v>
      </c>
      <c r="C50" s="2">
        <v>2</v>
      </c>
      <c r="D50" s="2">
        <v>1</v>
      </c>
      <c r="E50" s="2">
        <v>0</v>
      </c>
    </row>
    <row r="51" spans="1:5" x14ac:dyDescent="0.25">
      <c r="A51" s="2" t="s">
        <v>80</v>
      </c>
      <c r="B51" s="2">
        <v>4</v>
      </c>
      <c r="C51" s="2">
        <v>2</v>
      </c>
      <c r="D51" s="2">
        <v>1</v>
      </c>
      <c r="E51" s="2">
        <v>1</v>
      </c>
    </row>
  </sheetData>
  <mergeCells count="5">
    <mergeCell ref="B34:F34"/>
    <mergeCell ref="B42:F42"/>
    <mergeCell ref="B43:F43"/>
    <mergeCell ref="B44:F44"/>
    <mergeCell ref="B45:F45"/>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E30"/>
  <sheetViews>
    <sheetView workbookViewId="0">
      <selection activeCell="I26" sqref="I26"/>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ht="120.75" thickBot="1" x14ac:dyDescent="0.3">
      <c r="A26" s="119"/>
      <c r="B26" s="12" t="s">
        <v>46</v>
      </c>
      <c r="C26" s="12" t="s">
        <v>47</v>
      </c>
      <c r="D26" s="12" t="s">
        <v>48</v>
      </c>
      <c r="E26" s="12" t="s">
        <v>49</v>
      </c>
    </row>
    <row r="27" spans="1:5" ht="15.75" thickTop="1" x14ac:dyDescent="0.25">
      <c r="A27" s="6" t="s">
        <v>4</v>
      </c>
      <c r="B27" s="7">
        <v>1</v>
      </c>
      <c r="C27" s="7">
        <v>2</v>
      </c>
      <c r="D27" s="9">
        <v>1210000</v>
      </c>
      <c r="E27" s="9">
        <v>312514</v>
      </c>
    </row>
    <row r="28" spans="1:5" x14ac:dyDescent="0.25">
      <c r="A28" s="2" t="s">
        <v>6</v>
      </c>
      <c r="B28" s="3">
        <v>2</v>
      </c>
      <c r="C28" s="3">
        <v>18</v>
      </c>
      <c r="D28" s="4">
        <v>2667933</v>
      </c>
      <c r="E28" s="4">
        <v>2535151</v>
      </c>
    </row>
    <row r="29" spans="1:5" x14ac:dyDescent="0.25">
      <c r="A29" s="2" t="s">
        <v>7</v>
      </c>
      <c r="B29" s="3">
        <v>4</v>
      </c>
      <c r="C29" s="3">
        <v>13</v>
      </c>
      <c r="D29" s="4">
        <v>6305295</v>
      </c>
      <c r="E29" s="4">
        <v>1178053</v>
      </c>
    </row>
    <row r="30" spans="1:5" x14ac:dyDescent="0.25">
      <c r="A30" s="2" t="s">
        <v>8</v>
      </c>
      <c r="B30" s="2">
        <v>11</v>
      </c>
      <c r="C30" s="2">
        <v>27</v>
      </c>
      <c r="D30" s="5">
        <v>90414446</v>
      </c>
      <c r="E30" s="5">
        <v>94497858</v>
      </c>
    </row>
  </sheetData>
  <conditionalFormatting sqref="D27:D30">
    <cfRule type="colorScale" priority="5">
      <colorScale>
        <cfvo type="min"/>
        <cfvo type="percentile" val="50"/>
        <cfvo type="max"/>
        <color rgb="FFF8696B"/>
        <color rgb="FFFCFCFF"/>
        <color rgb="FF63BE7B"/>
      </colorScale>
    </cfRule>
    <cfRule type="top10" dxfId="0" priority="6" percent="1" rank="10"/>
    <cfRule type="iconSet" priority="7">
      <iconSet iconSet="3Arrows">
        <cfvo type="percent" val="0"/>
        <cfvo type="percent" val="33"/>
        <cfvo type="percent" val="67"/>
      </iconSet>
    </cfRule>
  </conditionalFormatting>
  <conditionalFormatting sqref="E27:E30">
    <cfRule type="iconSet" priority="3">
      <iconSet iconSet="3Arrows">
        <cfvo type="percent" val="0"/>
        <cfvo type="percent" val="33"/>
        <cfvo type="percent" val="67"/>
      </iconSet>
    </cfRule>
    <cfRule type="colorScale" priority="4">
      <colorScale>
        <cfvo type="min"/>
        <cfvo type="percentile" val="50"/>
        <cfvo type="max"/>
        <color rgb="FFF8696B"/>
        <color rgb="FFFCFCFF"/>
        <color rgb="FF63BE7B"/>
      </colorScale>
    </cfRule>
  </conditionalFormatting>
  <conditionalFormatting sqref="C27:C30">
    <cfRule type="iconSet" priority="2">
      <iconSet iconSet="3Arrows">
        <cfvo type="percent" val="0"/>
        <cfvo type="percent" val="33"/>
        <cfvo type="percent" val="67"/>
      </iconSet>
    </cfRule>
  </conditionalFormatting>
  <conditionalFormatting sqref="B27:B30">
    <cfRule type="iconSet" priority="1">
      <iconSet iconSet="3Arrows">
        <cfvo type="percent" val="0"/>
        <cfvo type="percent" val="33"/>
        <cfvo type="percent" val="67"/>
      </iconSet>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I15" sqref="I15"/>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98</v>
      </c>
    </row>
    <row r="3" spans="1:7" ht="30.75" customHeight="1" x14ac:dyDescent="0.25">
      <c r="A3" s="125"/>
      <c r="B3" s="122" t="s">
        <v>0</v>
      </c>
      <c r="C3" s="123"/>
      <c r="D3" s="124"/>
      <c r="E3" s="127" t="s">
        <v>100</v>
      </c>
      <c r="F3" s="128"/>
      <c r="G3" s="129"/>
    </row>
    <row r="4" spans="1:7" ht="45.75" thickBot="1" x14ac:dyDescent="0.3">
      <c r="A4" s="126"/>
      <c r="B4" s="12" t="s">
        <v>1</v>
      </c>
      <c r="C4" s="12" t="s">
        <v>2</v>
      </c>
      <c r="D4" s="13" t="s">
        <v>3</v>
      </c>
      <c r="E4" s="12" t="s">
        <v>1</v>
      </c>
      <c r="F4" s="12" t="s">
        <v>2</v>
      </c>
      <c r="G4" s="13" t="s">
        <v>3</v>
      </c>
    </row>
    <row r="5" spans="1:7" ht="15.75" thickTop="1" x14ac:dyDescent="0.25">
      <c r="A5" s="6" t="s">
        <v>4</v>
      </c>
      <c r="B5" s="7">
        <v>0</v>
      </c>
      <c r="C5" s="7">
        <v>0</v>
      </c>
      <c r="D5" s="8">
        <f>SUM(B5:C5)</f>
        <v>0</v>
      </c>
      <c r="E5" s="9">
        <v>0</v>
      </c>
      <c r="F5" s="7">
        <v>0</v>
      </c>
      <c r="G5" s="10">
        <f>SUM(E5:F5)</f>
        <v>0</v>
      </c>
    </row>
    <row r="6" spans="1:7" x14ac:dyDescent="0.25">
      <c r="A6" s="2" t="s">
        <v>6</v>
      </c>
      <c r="B6" s="3">
        <v>1</v>
      </c>
      <c r="C6" s="3">
        <v>11</v>
      </c>
      <c r="D6" s="3">
        <f>SUM(B6:C6)</f>
        <v>12</v>
      </c>
      <c r="E6" s="4">
        <v>865373</v>
      </c>
      <c r="F6" s="4">
        <v>1565587</v>
      </c>
      <c r="G6" s="4">
        <f>SUM(E6:F6)</f>
        <v>2430960</v>
      </c>
    </row>
    <row r="7" spans="1:7" x14ac:dyDescent="0.25">
      <c r="A7" s="2" t="s">
        <v>7</v>
      </c>
      <c r="B7" s="3">
        <v>1</v>
      </c>
      <c r="C7" s="3">
        <v>6</v>
      </c>
      <c r="D7" s="3">
        <f>SUM(B7:C7)</f>
        <v>7</v>
      </c>
      <c r="E7" s="4">
        <v>1107895</v>
      </c>
      <c r="F7" s="4">
        <v>202753</v>
      </c>
      <c r="G7" s="4">
        <f>SUM(E7:F7)</f>
        <v>1310648</v>
      </c>
    </row>
    <row r="8" spans="1:7" x14ac:dyDescent="0.25">
      <c r="A8" s="2" t="s">
        <v>8</v>
      </c>
      <c r="B8" s="2">
        <v>3</v>
      </c>
      <c r="C8" s="2">
        <v>7</v>
      </c>
      <c r="D8" s="2">
        <f>SUM(B8:C8)</f>
        <v>10</v>
      </c>
      <c r="E8" s="5">
        <v>14310937</v>
      </c>
      <c r="F8" s="5">
        <v>16110457</v>
      </c>
      <c r="G8" s="5">
        <f>SUM(E8:F8)</f>
        <v>30421394</v>
      </c>
    </row>
  </sheetData>
  <mergeCells count="3">
    <mergeCell ref="A3:A4"/>
    <mergeCell ref="B3:D3"/>
    <mergeCell ref="E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I53"/>
  <sheetViews>
    <sheetView workbookViewId="0">
      <selection activeCell="A34" sqref="A34:A35"/>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7109375" customWidth="1"/>
    <col min="9" max="9" width="11.140625" bestFit="1" customWidth="1"/>
  </cols>
  <sheetData>
    <row r="34" spans="1:9" ht="31.5" customHeight="1" x14ac:dyDescent="0.25">
      <c r="A34" s="125"/>
      <c r="B34" s="122" t="s">
        <v>0</v>
      </c>
      <c r="C34" s="123"/>
      <c r="D34" s="124"/>
      <c r="E34" s="127" t="s">
        <v>41</v>
      </c>
      <c r="F34" s="128"/>
      <c r="G34" s="129"/>
      <c r="H34" s="130" t="s">
        <v>50</v>
      </c>
      <c r="I34" s="130"/>
    </row>
    <row r="35" spans="1:9" ht="45.75" thickBot="1" x14ac:dyDescent="0.3">
      <c r="A35" s="126"/>
      <c r="B35" s="12" t="s">
        <v>1</v>
      </c>
      <c r="C35" s="12" t="s">
        <v>2</v>
      </c>
      <c r="D35" s="13" t="s">
        <v>3</v>
      </c>
      <c r="E35" s="12" t="s">
        <v>1</v>
      </c>
      <c r="F35" s="12" t="s">
        <v>2</v>
      </c>
      <c r="G35" s="13" t="s">
        <v>3</v>
      </c>
      <c r="H35" s="47" t="s">
        <v>1</v>
      </c>
      <c r="I35" s="47" t="s">
        <v>2</v>
      </c>
    </row>
    <row r="36" spans="1:9" ht="15.75" thickTop="1" x14ac:dyDescent="0.25">
      <c r="A36" s="6" t="s">
        <v>4</v>
      </c>
      <c r="B36" s="7">
        <v>1</v>
      </c>
      <c r="C36" s="7">
        <v>2</v>
      </c>
      <c r="D36" s="8">
        <f>SUM(B36:C36)</f>
        <v>3</v>
      </c>
      <c r="E36" s="9">
        <v>1210000</v>
      </c>
      <c r="F36" s="9">
        <v>312514</v>
      </c>
      <c r="G36" s="10">
        <f>E36+F36</f>
        <v>1522514</v>
      </c>
      <c r="H36" s="18">
        <f t="shared" ref="H36:I39" si="0">E36/B36</f>
        <v>1210000</v>
      </c>
      <c r="I36" s="18">
        <f t="shared" si="0"/>
        <v>156257</v>
      </c>
    </row>
    <row r="37" spans="1:9" x14ac:dyDescent="0.25">
      <c r="A37" s="2" t="s">
        <v>6</v>
      </c>
      <c r="B37" s="3">
        <v>2</v>
      </c>
      <c r="C37" s="3">
        <v>18</v>
      </c>
      <c r="D37" s="3">
        <f>B37+C37</f>
        <v>20</v>
      </c>
      <c r="E37" s="4">
        <v>2667933</v>
      </c>
      <c r="F37" s="4">
        <v>2535151</v>
      </c>
      <c r="G37" s="4">
        <f>E37+F37</f>
        <v>5203084</v>
      </c>
      <c r="H37" s="5">
        <f t="shared" si="0"/>
        <v>1333966.5</v>
      </c>
      <c r="I37" s="5">
        <f t="shared" si="0"/>
        <v>140841.72222222222</v>
      </c>
    </row>
    <row r="38" spans="1:9" x14ac:dyDescent="0.25">
      <c r="A38" s="2" t="s">
        <v>7</v>
      </c>
      <c r="B38" s="3">
        <v>4</v>
      </c>
      <c r="C38" s="3">
        <v>13</v>
      </c>
      <c r="D38" s="3">
        <f>B38+C38</f>
        <v>17</v>
      </c>
      <c r="E38" s="4">
        <v>6305295</v>
      </c>
      <c r="F38" s="4">
        <v>1178053</v>
      </c>
      <c r="G38" s="4">
        <f>E38+F38</f>
        <v>7483348</v>
      </c>
      <c r="H38" s="5">
        <f t="shared" si="0"/>
        <v>1576323.75</v>
      </c>
      <c r="I38" s="5">
        <f t="shared" si="0"/>
        <v>90619.461538461532</v>
      </c>
    </row>
    <row r="39" spans="1:9" x14ac:dyDescent="0.25">
      <c r="A39" s="2" t="s">
        <v>8</v>
      </c>
      <c r="B39" s="2">
        <v>11</v>
      </c>
      <c r="C39" s="2">
        <v>27</v>
      </c>
      <c r="D39" s="2">
        <f>B39+C39</f>
        <v>38</v>
      </c>
      <c r="E39" s="5">
        <v>90414446</v>
      </c>
      <c r="F39" s="5">
        <v>94497858</v>
      </c>
      <c r="G39" s="5">
        <f>E39+F39</f>
        <v>184912304</v>
      </c>
      <c r="H39" s="5">
        <f t="shared" si="0"/>
        <v>8219495.0909090908</v>
      </c>
      <c r="I39" s="5">
        <f t="shared" si="0"/>
        <v>3499920.6666666665</v>
      </c>
    </row>
    <row r="42" spans="1:9" ht="45.75" thickBot="1" x14ac:dyDescent="0.3">
      <c r="B42" s="12" t="s">
        <v>1</v>
      </c>
      <c r="C42" s="12" t="s">
        <v>2</v>
      </c>
      <c r="F42" s="12" t="s">
        <v>1</v>
      </c>
      <c r="G42" s="12" t="s">
        <v>2</v>
      </c>
    </row>
    <row r="43" spans="1:9" ht="15.75" thickTop="1" x14ac:dyDescent="0.25">
      <c r="A43" s="39" t="s">
        <v>4</v>
      </c>
      <c r="B43" s="41">
        <f>B36/D36</f>
        <v>0.33333333333333331</v>
      </c>
      <c r="C43" s="42">
        <f>C36/D36</f>
        <v>0.66666666666666663</v>
      </c>
      <c r="D43" s="38">
        <f>B43+C43</f>
        <v>1</v>
      </c>
      <c r="E43" s="39" t="s">
        <v>4</v>
      </c>
      <c r="F43" s="41">
        <f>E36/G36</f>
        <v>0.79473817646340195</v>
      </c>
      <c r="G43" s="42">
        <f>F36/G36</f>
        <v>0.20526182353659803</v>
      </c>
      <c r="H43" s="38">
        <f>F43+G43</f>
        <v>1</v>
      </c>
    </row>
    <row r="44" spans="1:9" x14ac:dyDescent="0.25">
      <c r="A44" s="40" t="s">
        <v>6</v>
      </c>
      <c r="B44" s="43">
        <f t="shared" ref="B44:B46" si="1">B37/D37</f>
        <v>0.1</v>
      </c>
      <c r="C44" s="44">
        <f t="shared" ref="C44:C46" si="2">C37/D37</f>
        <v>0.9</v>
      </c>
      <c r="D44" s="38">
        <f t="shared" ref="D44:D46" si="3">B44+C44</f>
        <v>1</v>
      </c>
      <c r="E44" s="40" t="s">
        <v>6</v>
      </c>
      <c r="F44" s="43">
        <f>E37/G37</f>
        <v>0.51275993237856621</v>
      </c>
      <c r="G44" s="44">
        <f>F37/G37</f>
        <v>0.48724006762143374</v>
      </c>
      <c r="H44" s="38">
        <f t="shared" ref="H44:H46" si="4">F44+G44</f>
        <v>1</v>
      </c>
    </row>
    <row r="45" spans="1:9" x14ac:dyDescent="0.25">
      <c r="A45" s="40" t="s">
        <v>7</v>
      </c>
      <c r="B45" s="43">
        <f t="shared" si="1"/>
        <v>0.23529411764705882</v>
      </c>
      <c r="C45" s="44">
        <f t="shared" si="2"/>
        <v>0.76470588235294112</v>
      </c>
      <c r="D45" s="38">
        <f t="shared" si="3"/>
        <v>1</v>
      </c>
      <c r="E45" s="40" t="s">
        <v>7</v>
      </c>
      <c r="F45" s="43">
        <f>E38/G38</f>
        <v>0.84257674506116775</v>
      </c>
      <c r="G45" s="44">
        <f>F38/G38</f>
        <v>0.15742325493883219</v>
      </c>
      <c r="H45" s="38">
        <f t="shared" si="4"/>
        <v>1</v>
      </c>
    </row>
    <row r="46" spans="1:9" ht="15.75" thickBot="1" x14ac:dyDescent="0.3">
      <c r="A46" s="40" t="s">
        <v>8</v>
      </c>
      <c r="B46" s="45">
        <f t="shared" si="1"/>
        <v>0.28947368421052633</v>
      </c>
      <c r="C46" s="46">
        <f t="shared" si="2"/>
        <v>0.71052631578947367</v>
      </c>
      <c r="D46" s="38">
        <f t="shared" si="3"/>
        <v>1</v>
      </c>
      <c r="E46" s="40" t="s">
        <v>8</v>
      </c>
      <c r="F46" s="45">
        <f>E39/G39</f>
        <v>0.48895851733046386</v>
      </c>
      <c r="G46" s="46">
        <f>F39/G39</f>
        <v>0.5110414826695362</v>
      </c>
      <c r="H46" s="38">
        <f t="shared" si="4"/>
        <v>1</v>
      </c>
    </row>
    <row r="48" spans="1:9" ht="60" customHeight="1" x14ac:dyDescent="0.25">
      <c r="A48" s="2"/>
      <c r="B48" s="50" t="s">
        <v>41</v>
      </c>
      <c r="C48" s="50"/>
      <c r="D48" s="130" t="s">
        <v>50</v>
      </c>
      <c r="E48" s="130"/>
    </row>
    <row r="49" spans="1:5" ht="45.75" thickBot="1" x14ac:dyDescent="0.3">
      <c r="A49" s="49"/>
      <c r="B49" s="48" t="s">
        <v>1</v>
      </c>
      <c r="C49" s="48" t="s">
        <v>2</v>
      </c>
      <c r="D49" s="47" t="s">
        <v>1</v>
      </c>
      <c r="E49" s="47" t="s">
        <v>2</v>
      </c>
    </row>
    <row r="50" spans="1:5" ht="15.75" thickTop="1" x14ac:dyDescent="0.25">
      <c r="A50" s="39" t="s">
        <v>4</v>
      </c>
      <c r="B50" s="41">
        <v>0.79500000000000004</v>
      </c>
      <c r="C50" s="42">
        <v>0.20499999999999999</v>
      </c>
      <c r="D50" s="51">
        <v>1.21</v>
      </c>
      <c r="E50" s="51">
        <v>0.15625700000000001</v>
      </c>
    </row>
    <row r="51" spans="1:5" x14ac:dyDescent="0.25">
      <c r="A51" s="40" t="s">
        <v>6</v>
      </c>
      <c r="B51" s="43">
        <v>0.51300000000000001</v>
      </c>
      <c r="C51" s="44">
        <v>0.48699999999999999</v>
      </c>
      <c r="D51" s="52">
        <v>1.3339669999999999</v>
      </c>
      <c r="E51" s="52">
        <v>0.14084199999999999</v>
      </c>
    </row>
    <row r="52" spans="1:5" x14ac:dyDescent="0.25">
      <c r="A52" s="40" t="s">
        <v>7</v>
      </c>
      <c r="B52" s="43">
        <v>0.84299999999999997</v>
      </c>
      <c r="C52" s="44">
        <v>0.157</v>
      </c>
      <c r="D52" s="52">
        <v>1.5763240000000001</v>
      </c>
      <c r="E52" s="52">
        <v>9.0619000000000005E-2</v>
      </c>
    </row>
    <row r="53" spans="1:5" ht="15.75" thickBot="1" x14ac:dyDescent="0.3">
      <c r="A53" s="40" t="s">
        <v>8</v>
      </c>
      <c r="B53" s="45">
        <v>0.48899999999999999</v>
      </c>
      <c r="C53" s="46">
        <v>0.51100000000000001</v>
      </c>
      <c r="D53" s="52">
        <v>8.2194950000000002</v>
      </c>
      <c r="E53" s="52">
        <v>3.4999210000000001</v>
      </c>
    </row>
  </sheetData>
  <mergeCells count="5">
    <mergeCell ref="A34:A35"/>
    <mergeCell ref="B34:D34"/>
    <mergeCell ref="E34:G34"/>
    <mergeCell ref="H34:I34"/>
    <mergeCell ref="D48:E48"/>
  </mergeCells>
  <conditionalFormatting sqref="F43:F46">
    <cfRule type="iconSet" priority="14">
      <iconSet iconSet="3Arrows">
        <cfvo type="percent" val="0"/>
        <cfvo type="percent" val="33"/>
        <cfvo type="percent" val="67"/>
      </iconSet>
    </cfRule>
  </conditionalFormatting>
  <conditionalFormatting sqref="B43:B46">
    <cfRule type="iconSet" priority="13">
      <iconSet iconSet="3Arrows">
        <cfvo type="percent" val="0"/>
        <cfvo type="percent" val="33"/>
        <cfvo type="percent" val="67"/>
      </iconSet>
    </cfRule>
  </conditionalFormatting>
  <conditionalFormatting sqref="F43:G46">
    <cfRule type="iconSet" priority="12">
      <iconSet iconSet="3Arrows">
        <cfvo type="percent" val="0"/>
        <cfvo type="percent" val="33"/>
        <cfvo type="percent" val="67"/>
      </iconSet>
    </cfRule>
  </conditionalFormatting>
  <conditionalFormatting sqref="B43:C46">
    <cfRule type="iconSet" priority="11">
      <iconSet iconSet="3Arrows">
        <cfvo type="percent" val="0"/>
        <cfvo type="percent" val="33"/>
        <cfvo type="percent" val="67"/>
      </iconSet>
    </cfRule>
  </conditionalFormatting>
  <conditionalFormatting sqref="H36:H39">
    <cfRule type="iconSet" priority="10">
      <iconSet iconSet="3Arrows">
        <cfvo type="percent" val="0"/>
        <cfvo type="percent" val="33"/>
        <cfvo type="percent" val="67"/>
      </iconSet>
    </cfRule>
  </conditionalFormatting>
  <conditionalFormatting sqref="I36:I39">
    <cfRule type="iconSet" priority="9">
      <iconSet iconSet="3Arrows">
        <cfvo type="percent" val="0"/>
        <cfvo type="percent" val="33"/>
        <cfvo type="percent" val="67"/>
      </iconSet>
    </cfRule>
  </conditionalFormatting>
  <conditionalFormatting sqref="D50:D53">
    <cfRule type="iconSet" priority="4">
      <iconSet iconSet="3Arrows">
        <cfvo type="percent" val="0"/>
        <cfvo type="percent" val="33"/>
        <cfvo type="percent" val="67"/>
      </iconSet>
    </cfRule>
  </conditionalFormatting>
  <conditionalFormatting sqref="E50:E53">
    <cfRule type="iconSet" priority="3">
      <iconSet iconSet="3Arrows">
        <cfvo type="percent" val="0"/>
        <cfvo type="percent" val="33"/>
        <cfvo type="percent" val="67"/>
      </iconSet>
    </cfRule>
  </conditionalFormatting>
  <conditionalFormatting sqref="B50:B53">
    <cfRule type="iconSet" priority="2">
      <iconSet iconSet="3Arrows">
        <cfvo type="percent" val="0"/>
        <cfvo type="percent" val="33"/>
        <cfvo type="percent" val="67"/>
      </iconSet>
    </cfRule>
  </conditionalFormatting>
  <conditionalFormatting sqref="B50:C53">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I4" sqref="I4"/>
    </sheetView>
  </sheetViews>
  <sheetFormatPr defaultRowHeight="15" x14ac:dyDescent="0.25"/>
  <cols>
    <col min="2" max="2" width="10.85546875" customWidth="1"/>
    <col min="3" max="3" width="10.5703125" customWidth="1"/>
    <col min="5" max="6" width="9.85546875" bestFit="1" customWidth="1"/>
    <col min="7" max="7" width="19.42578125" customWidth="1"/>
  </cols>
  <sheetData>
    <row r="1" spans="1:7" x14ac:dyDescent="0.25">
      <c r="A1" s="1" t="s">
        <v>99</v>
      </c>
    </row>
    <row r="3" spans="1:7" x14ac:dyDescent="0.25">
      <c r="A3" s="125"/>
      <c r="B3" s="122" t="s">
        <v>0</v>
      </c>
      <c r="C3" s="123"/>
      <c r="D3" s="124"/>
      <c r="E3" s="122" t="s">
        <v>42</v>
      </c>
      <c r="F3" s="123"/>
      <c r="G3" s="124"/>
    </row>
    <row r="4" spans="1:7" ht="45.75" thickBot="1" x14ac:dyDescent="0.3">
      <c r="A4" s="126"/>
      <c r="B4" s="12" t="s">
        <v>1</v>
      </c>
      <c r="C4" s="12" t="s">
        <v>2</v>
      </c>
      <c r="D4" s="13" t="s">
        <v>3</v>
      </c>
      <c r="E4" s="12" t="s">
        <v>1</v>
      </c>
      <c r="F4" s="12" t="s">
        <v>2</v>
      </c>
      <c r="G4" s="13" t="s">
        <v>3</v>
      </c>
    </row>
    <row r="5" spans="1:7" ht="15.75" thickTop="1" x14ac:dyDescent="0.25">
      <c r="A5" s="6" t="s">
        <v>4</v>
      </c>
      <c r="B5" s="7">
        <v>1</v>
      </c>
      <c r="C5" s="7">
        <v>2</v>
      </c>
      <c r="D5" s="8">
        <f>SUM(B5:C5)</f>
        <v>3</v>
      </c>
      <c r="E5" s="9">
        <v>1210000</v>
      </c>
      <c r="F5" s="7">
        <v>312514</v>
      </c>
      <c r="G5" s="10">
        <f>SUM(E5:F5)</f>
        <v>1522514</v>
      </c>
    </row>
    <row r="6" spans="1:7" x14ac:dyDescent="0.25">
      <c r="A6" s="2" t="s">
        <v>6</v>
      </c>
      <c r="B6" s="3">
        <v>1</v>
      </c>
      <c r="C6" s="3">
        <v>7</v>
      </c>
      <c r="D6" s="3">
        <f>SUM(B6:C6)</f>
        <v>8</v>
      </c>
      <c r="E6" s="4">
        <v>1802560</v>
      </c>
      <c r="F6" s="4">
        <v>969564</v>
      </c>
      <c r="G6" s="4">
        <f>SUM(E6:F6)</f>
        <v>2772124</v>
      </c>
    </row>
    <row r="7" spans="1:7" x14ac:dyDescent="0.25">
      <c r="A7" s="2" t="s">
        <v>7</v>
      </c>
      <c r="B7" s="3">
        <v>3</v>
      </c>
      <c r="C7" s="3">
        <v>7</v>
      </c>
      <c r="D7" s="3">
        <f>SUM(B7:C7)</f>
        <v>10</v>
      </c>
      <c r="E7" s="4">
        <v>5197400</v>
      </c>
      <c r="F7" s="4">
        <v>975300</v>
      </c>
      <c r="G7" s="4">
        <f>SUM(E7:F7)</f>
        <v>6172700</v>
      </c>
    </row>
    <row r="8" spans="1:7" x14ac:dyDescent="0.25">
      <c r="A8" s="2" t="s">
        <v>8</v>
      </c>
      <c r="B8" s="2">
        <v>8</v>
      </c>
      <c r="C8" s="2">
        <v>20</v>
      </c>
      <c r="D8" s="2">
        <f>SUM(B8:C8)</f>
        <v>28</v>
      </c>
      <c r="E8" s="5">
        <v>76103509</v>
      </c>
      <c r="F8" s="5">
        <v>78387401</v>
      </c>
      <c r="G8" s="5">
        <f>SUM(E8:F8)</f>
        <v>154490910</v>
      </c>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5:I58"/>
  <sheetViews>
    <sheetView workbookViewId="0">
      <selection activeCell="I54" sqref="I54"/>
    </sheetView>
  </sheetViews>
  <sheetFormatPr defaultRowHeight="15" x14ac:dyDescent="0.25"/>
  <cols>
    <col min="4" max="4" width="16.7109375" bestFit="1" customWidth="1"/>
    <col min="5" max="5" width="15.85546875" customWidth="1"/>
    <col min="6" max="6" width="12.140625" bestFit="1" customWidth="1"/>
    <col min="7" max="7" width="10.85546875" bestFit="1" customWidth="1"/>
    <col min="8" max="8" width="12.7109375" customWidth="1"/>
    <col min="9" max="9" width="14.7109375" bestFit="1" customWidth="1"/>
    <col min="10" max="10" width="10.85546875" bestFit="1" customWidth="1"/>
  </cols>
  <sheetData>
    <row r="35" spans="1:9" x14ac:dyDescent="0.25">
      <c r="A35" s="2"/>
      <c r="B35" s="130" t="s">
        <v>0</v>
      </c>
      <c r="C35" s="130"/>
      <c r="D35" s="130"/>
      <c r="E35" s="131" t="s">
        <v>41</v>
      </c>
      <c r="F35" s="131"/>
      <c r="G35" s="131"/>
      <c r="H35" s="2" t="s">
        <v>53</v>
      </c>
      <c r="I35" s="2"/>
    </row>
    <row r="36" spans="1:9" ht="30.75" thickBot="1" x14ac:dyDescent="0.3">
      <c r="A36" s="11"/>
      <c r="B36" s="60" t="s">
        <v>55</v>
      </c>
      <c r="C36" s="60" t="s">
        <v>56</v>
      </c>
      <c r="D36" s="13" t="s">
        <v>3</v>
      </c>
      <c r="E36" s="11" t="s">
        <v>51</v>
      </c>
      <c r="F36" s="11" t="s">
        <v>52</v>
      </c>
      <c r="G36" s="13" t="s">
        <v>3</v>
      </c>
      <c r="H36" s="59" t="s">
        <v>51</v>
      </c>
      <c r="I36" s="59" t="s">
        <v>52</v>
      </c>
    </row>
    <row r="37" spans="1:9" ht="15.75" thickTop="1" x14ac:dyDescent="0.25">
      <c r="A37" s="6" t="s">
        <v>4</v>
      </c>
      <c r="B37" s="6">
        <v>3</v>
      </c>
      <c r="C37" s="6">
        <v>0</v>
      </c>
      <c r="D37" s="8">
        <f>B37+C37</f>
        <v>3</v>
      </c>
      <c r="E37" s="18">
        <v>1522514</v>
      </c>
      <c r="F37" s="18">
        <v>0</v>
      </c>
      <c r="G37" s="10">
        <f>E37+F37</f>
        <v>1522514</v>
      </c>
      <c r="H37" s="58">
        <f>E37/B37</f>
        <v>507504.66666666669</v>
      </c>
      <c r="I37" s="18">
        <v>0</v>
      </c>
    </row>
    <row r="38" spans="1:9" x14ac:dyDescent="0.25">
      <c r="A38" s="2" t="s">
        <v>6</v>
      </c>
      <c r="B38" s="2">
        <v>8</v>
      </c>
      <c r="C38" s="2">
        <v>12</v>
      </c>
      <c r="D38" s="3">
        <f t="shared" ref="D38:D40" si="0">B38+C38</f>
        <v>20</v>
      </c>
      <c r="E38" s="5">
        <v>2772124</v>
      </c>
      <c r="F38" s="5">
        <v>2430960</v>
      </c>
      <c r="G38" s="4">
        <f t="shared" ref="G38:G40" si="1">E38+F38</f>
        <v>5203084</v>
      </c>
      <c r="H38" s="57">
        <f>E38/B38</f>
        <v>346515.5</v>
      </c>
      <c r="I38" s="5">
        <f>F38/C38</f>
        <v>202580</v>
      </c>
    </row>
    <row r="39" spans="1:9" x14ac:dyDescent="0.25">
      <c r="A39" s="2" t="s">
        <v>7</v>
      </c>
      <c r="B39" s="2">
        <v>10</v>
      </c>
      <c r="C39" s="2">
        <v>7</v>
      </c>
      <c r="D39" s="3">
        <f t="shared" si="0"/>
        <v>17</v>
      </c>
      <c r="E39" s="5">
        <v>6172700</v>
      </c>
      <c r="F39" s="5">
        <v>1310648</v>
      </c>
      <c r="G39" s="4">
        <f t="shared" si="1"/>
        <v>7483348</v>
      </c>
      <c r="H39" s="57">
        <f>E39/B39</f>
        <v>617270</v>
      </c>
      <c r="I39" s="5">
        <f>F39/C39</f>
        <v>187235.42857142858</v>
      </c>
    </row>
    <row r="40" spans="1:9" x14ac:dyDescent="0.25">
      <c r="A40" s="2" t="s">
        <v>8</v>
      </c>
      <c r="B40" s="2">
        <v>28</v>
      </c>
      <c r="C40" s="2">
        <v>10</v>
      </c>
      <c r="D40" s="3">
        <f t="shared" si="0"/>
        <v>38</v>
      </c>
      <c r="E40" s="5">
        <v>154490910</v>
      </c>
      <c r="F40" s="5">
        <v>30421394</v>
      </c>
      <c r="G40" s="4">
        <f t="shared" si="1"/>
        <v>184912304</v>
      </c>
      <c r="H40" s="57">
        <f>E40/B40</f>
        <v>5517532.5</v>
      </c>
      <c r="I40" s="5">
        <f>F40/C40</f>
        <v>3042139.4</v>
      </c>
    </row>
    <row r="44" spans="1:9" ht="15" customHeight="1" x14ac:dyDescent="0.25">
      <c r="A44" s="2"/>
      <c r="B44" s="130" t="s">
        <v>0</v>
      </c>
      <c r="C44" s="130"/>
      <c r="D44" s="130"/>
      <c r="E44" s="131" t="s">
        <v>41</v>
      </c>
      <c r="F44" s="131"/>
      <c r="G44" s="131"/>
    </row>
    <row r="45" spans="1:9" ht="30.75" thickBot="1" x14ac:dyDescent="0.3">
      <c r="A45" s="11"/>
      <c r="B45" s="60" t="s">
        <v>55</v>
      </c>
      <c r="C45" s="60" t="s">
        <v>56</v>
      </c>
      <c r="D45" s="13" t="s">
        <v>3</v>
      </c>
      <c r="E45" s="11" t="s">
        <v>51</v>
      </c>
      <c r="F45" s="11" t="s">
        <v>52</v>
      </c>
      <c r="G45" s="13" t="s">
        <v>3</v>
      </c>
    </row>
    <row r="46" spans="1:9" ht="15.75" thickTop="1" x14ac:dyDescent="0.25">
      <c r="A46" s="6" t="s">
        <v>4</v>
      </c>
      <c r="B46" s="55">
        <f>B37/D37</f>
        <v>1</v>
      </c>
      <c r="C46" s="54">
        <f>C37/D37</f>
        <v>0</v>
      </c>
      <c r="D46" s="54">
        <f>B46+C46</f>
        <v>1</v>
      </c>
      <c r="E46" s="55">
        <f>E37/G37</f>
        <v>1</v>
      </c>
      <c r="F46" s="54">
        <f>F37/G37</f>
        <v>0</v>
      </c>
      <c r="G46" s="54">
        <f>E46+F46</f>
        <v>1</v>
      </c>
    </row>
    <row r="47" spans="1:9" x14ac:dyDescent="0.25">
      <c r="A47" s="2" t="s">
        <v>6</v>
      </c>
      <c r="B47" s="56">
        <f>B38/D38</f>
        <v>0.4</v>
      </c>
      <c r="C47" s="53">
        <f>C38/D38</f>
        <v>0.6</v>
      </c>
      <c r="D47" s="53">
        <f t="shared" ref="D47:D49" si="2">B47+C47</f>
        <v>1</v>
      </c>
      <c r="E47" s="56">
        <f>E38/G38</f>
        <v>0.53278478686871089</v>
      </c>
      <c r="F47" s="53">
        <f>F38/G38</f>
        <v>0.46721521313128905</v>
      </c>
      <c r="G47" s="53">
        <f t="shared" ref="G47:G49" si="3">E47+F47</f>
        <v>1</v>
      </c>
    </row>
    <row r="48" spans="1:9" x14ac:dyDescent="0.25">
      <c r="A48" s="2" t="s">
        <v>7</v>
      </c>
      <c r="B48" s="56">
        <f>B39/D39</f>
        <v>0.58823529411764708</v>
      </c>
      <c r="C48" s="53">
        <f>C39/D39</f>
        <v>0.41176470588235292</v>
      </c>
      <c r="D48" s="53">
        <f t="shared" si="2"/>
        <v>1</v>
      </c>
      <c r="E48" s="56">
        <f>E39/G39</f>
        <v>0.82485807154765489</v>
      </c>
      <c r="F48" s="53">
        <f>F39/G39</f>
        <v>0.17514192845234514</v>
      </c>
      <c r="G48" s="53">
        <f t="shared" si="3"/>
        <v>1</v>
      </c>
    </row>
    <row r="49" spans="1:7" x14ac:dyDescent="0.25">
      <c r="A49" s="2" t="s">
        <v>8</v>
      </c>
      <c r="B49" s="56">
        <f>B40/D40</f>
        <v>0.73684210526315785</v>
      </c>
      <c r="C49" s="53">
        <f>C40/D40</f>
        <v>0.26315789473684209</v>
      </c>
      <c r="D49" s="53">
        <f t="shared" si="2"/>
        <v>1</v>
      </c>
      <c r="E49" s="56">
        <f>E40/G40</f>
        <v>0.83548204558632289</v>
      </c>
      <c r="F49" s="53">
        <f>F40/G40</f>
        <v>0.16451795441367709</v>
      </c>
      <c r="G49" s="53">
        <f t="shared" si="3"/>
        <v>1</v>
      </c>
    </row>
    <row r="53" spans="1:7" ht="46.5" customHeight="1" x14ac:dyDescent="0.25">
      <c r="A53" s="2"/>
      <c r="B53" s="130" t="s">
        <v>41</v>
      </c>
      <c r="C53" s="130"/>
      <c r="D53" s="122" t="s">
        <v>53</v>
      </c>
      <c r="E53" s="124"/>
    </row>
    <row r="54" spans="1:7" ht="30.75" thickBot="1" x14ac:dyDescent="0.3">
      <c r="A54" s="11"/>
      <c r="B54" s="60" t="s">
        <v>51</v>
      </c>
      <c r="C54" s="60" t="s">
        <v>52</v>
      </c>
      <c r="D54" s="59" t="s">
        <v>51</v>
      </c>
      <c r="E54" s="59" t="s">
        <v>52</v>
      </c>
    </row>
    <row r="55" spans="1:7" ht="15.75" thickTop="1" x14ac:dyDescent="0.25">
      <c r="A55" s="6" t="s">
        <v>4</v>
      </c>
      <c r="B55" s="55">
        <f>B46/D46</f>
        <v>1</v>
      </c>
      <c r="C55" s="54">
        <f>C46/D46</f>
        <v>0</v>
      </c>
      <c r="D55" s="58">
        <v>507505</v>
      </c>
      <c r="E55" s="18">
        <v>0</v>
      </c>
    </row>
    <row r="56" spans="1:7" x14ac:dyDescent="0.25">
      <c r="A56" s="2" t="s">
        <v>6</v>
      </c>
      <c r="B56" s="56">
        <f>B47/D47</f>
        <v>0.4</v>
      </c>
      <c r="C56" s="53">
        <f>C47/D47</f>
        <v>0.6</v>
      </c>
      <c r="D56" s="57">
        <v>346516</v>
      </c>
      <c r="E56" s="5">
        <v>202580</v>
      </c>
    </row>
    <row r="57" spans="1:7" x14ac:dyDescent="0.25">
      <c r="A57" s="2" t="s">
        <v>7</v>
      </c>
      <c r="B57" s="56">
        <f>B48/D48</f>
        <v>0.58823529411764708</v>
      </c>
      <c r="C57" s="53">
        <f>C48/D48</f>
        <v>0.41176470588235292</v>
      </c>
      <c r="D57" s="57">
        <v>617270</v>
      </c>
      <c r="E57" s="5">
        <v>187235</v>
      </c>
    </row>
    <row r="58" spans="1:7" x14ac:dyDescent="0.25">
      <c r="A58" s="2" t="s">
        <v>8</v>
      </c>
      <c r="B58" s="56">
        <f>B49/D49</f>
        <v>0.73684210526315785</v>
      </c>
      <c r="C58" s="53">
        <f>C49/D49</f>
        <v>0.26315789473684209</v>
      </c>
      <c r="D58" s="57">
        <v>5517533</v>
      </c>
      <c r="E58" s="5">
        <v>3042139</v>
      </c>
    </row>
  </sheetData>
  <mergeCells count="6">
    <mergeCell ref="B53:C53"/>
    <mergeCell ref="D53:E53"/>
    <mergeCell ref="B44:D44"/>
    <mergeCell ref="E44:G44"/>
    <mergeCell ref="B35:D35"/>
    <mergeCell ref="E35:G35"/>
  </mergeCells>
  <conditionalFormatting sqref="B46:C49">
    <cfRule type="iconSet" priority="5">
      <iconSet iconSet="3Arrows">
        <cfvo type="percent" val="0"/>
        <cfvo type="percent" val="33"/>
        <cfvo type="percent" val="67"/>
      </iconSet>
    </cfRule>
  </conditionalFormatting>
  <conditionalFormatting sqref="E46:F49">
    <cfRule type="iconSet" priority="4">
      <iconSet iconSet="3Arrows">
        <cfvo type="percent" val="0"/>
        <cfvo type="percent" val="33"/>
        <cfvo type="percent" val="67"/>
      </iconSet>
    </cfRule>
  </conditionalFormatting>
  <conditionalFormatting sqref="H37:I40">
    <cfRule type="iconSet" priority="3">
      <iconSet iconSet="3Arrows">
        <cfvo type="percent" val="0"/>
        <cfvo type="percent" val="33"/>
        <cfvo type="percent" val="67"/>
      </iconSet>
    </cfRule>
  </conditionalFormatting>
  <conditionalFormatting sqref="B55:C58">
    <cfRule type="iconSet" priority="2">
      <iconSet iconSet="3Arrows">
        <cfvo type="percent" val="0"/>
        <cfvo type="percent" val="33"/>
        <cfvo type="percent" val="67"/>
      </iconSet>
    </cfRule>
  </conditionalFormatting>
  <conditionalFormatting sqref="D55:E58">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AA19" sqref="AA19"/>
    </sheetView>
  </sheetViews>
  <sheetFormatPr defaultRowHeight="15" x14ac:dyDescent="0.25"/>
  <cols>
    <col min="1" max="1" width="6" customWidth="1"/>
    <col min="2" max="2" width="7.7109375" customWidth="1"/>
    <col min="3" max="3" width="2.7109375" customWidth="1"/>
    <col min="4" max="4" width="9.5703125" customWidth="1"/>
    <col min="5" max="5" width="2.7109375" customWidth="1"/>
    <col min="6" max="6" width="9.140625" customWidth="1"/>
    <col min="7" max="7" width="2.7109375" customWidth="1"/>
    <col min="8" max="8" width="9.140625" customWidth="1"/>
    <col min="9" max="9" width="2.7109375" customWidth="1"/>
    <col min="10" max="10" width="8.28515625" customWidth="1"/>
    <col min="11" max="11" width="2.7109375" customWidth="1"/>
    <col min="12" max="12" width="9.140625" customWidth="1"/>
    <col min="13" max="13" width="2.7109375" customWidth="1"/>
    <col min="14" max="14" width="7.5703125" customWidth="1"/>
    <col min="15" max="15" width="2.7109375" customWidth="1"/>
    <col min="16" max="16" width="10.42578125" bestFit="1" customWidth="1"/>
    <col min="17" max="17" width="2.7109375" customWidth="1"/>
    <col min="18" max="18" width="7.85546875" customWidth="1"/>
    <col min="19" max="19" width="2.7109375" customWidth="1"/>
    <col min="20" max="20" width="7.85546875" customWidth="1"/>
    <col min="21" max="21" width="3" customWidth="1"/>
    <col min="22" max="22" width="10.28515625" customWidth="1"/>
  </cols>
  <sheetData>
    <row r="1" spans="1:22" x14ac:dyDescent="0.25">
      <c r="A1" s="1" t="s">
        <v>28</v>
      </c>
    </row>
    <row r="3" spans="1:22" x14ac:dyDescent="0.25">
      <c r="A3" s="125" t="s">
        <v>40</v>
      </c>
      <c r="B3" s="135" t="s">
        <v>39</v>
      </c>
      <c r="C3" s="143" t="s">
        <v>29</v>
      </c>
      <c r="D3" s="144"/>
      <c r="E3" s="145" t="s">
        <v>35</v>
      </c>
      <c r="F3" s="146"/>
      <c r="G3" s="146"/>
      <c r="H3" s="146"/>
      <c r="I3" s="146"/>
      <c r="J3" s="146"/>
      <c r="K3" s="146"/>
      <c r="L3" s="146"/>
      <c r="M3" s="146"/>
      <c r="N3" s="147"/>
      <c r="O3" s="148" t="s">
        <v>36</v>
      </c>
      <c r="P3" s="148"/>
      <c r="Q3" s="148"/>
      <c r="R3" s="148"/>
      <c r="S3" s="148"/>
      <c r="T3" s="149"/>
      <c r="U3" s="139" t="s">
        <v>3</v>
      </c>
      <c r="V3" s="140"/>
    </row>
    <row r="4" spans="1:22" x14ac:dyDescent="0.25">
      <c r="A4" s="137"/>
      <c r="B4" s="133"/>
      <c r="C4" s="122" t="s">
        <v>29</v>
      </c>
      <c r="D4" s="124"/>
      <c r="E4" s="122" t="s">
        <v>5</v>
      </c>
      <c r="F4" s="124"/>
      <c r="G4" s="122" t="s">
        <v>31</v>
      </c>
      <c r="H4" s="124"/>
      <c r="I4" s="122" t="s">
        <v>32</v>
      </c>
      <c r="J4" s="124"/>
      <c r="K4" s="122" t="s">
        <v>38</v>
      </c>
      <c r="L4" s="124"/>
      <c r="M4" s="122" t="s">
        <v>43</v>
      </c>
      <c r="N4" s="124"/>
      <c r="O4" s="131" t="s">
        <v>33</v>
      </c>
      <c r="P4" s="131"/>
      <c r="Q4" s="131" t="s">
        <v>44</v>
      </c>
      <c r="R4" s="131"/>
      <c r="S4" s="150" t="s">
        <v>45</v>
      </c>
      <c r="T4" s="150"/>
      <c r="U4" s="141"/>
      <c r="V4" s="142"/>
    </row>
    <row r="5" spans="1:22" ht="105.75" thickBot="1" x14ac:dyDescent="0.3">
      <c r="A5" s="138"/>
      <c r="B5" s="136"/>
      <c r="C5" s="61" t="s">
        <v>30</v>
      </c>
      <c r="D5" s="15" t="s">
        <v>57</v>
      </c>
      <c r="E5" s="61" t="s">
        <v>30</v>
      </c>
      <c r="F5" s="15" t="s">
        <v>57</v>
      </c>
      <c r="G5" s="61" t="s">
        <v>30</v>
      </c>
      <c r="H5" s="15" t="s">
        <v>57</v>
      </c>
      <c r="I5" s="61" t="s">
        <v>30</v>
      </c>
      <c r="J5" s="15" t="s">
        <v>57</v>
      </c>
      <c r="K5" s="61" t="s">
        <v>30</v>
      </c>
      <c r="L5" s="15" t="s">
        <v>57</v>
      </c>
      <c r="M5" s="61" t="s">
        <v>30</v>
      </c>
      <c r="N5" s="15" t="s">
        <v>57</v>
      </c>
      <c r="O5" s="61" t="s">
        <v>30</v>
      </c>
      <c r="P5" s="15" t="s">
        <v>41</v>
      </c>
      <c r="Q5" s="61" t="s">
        <v>30</v>
      </c>
      <c r="R5" s="15" t="s">
        <v>41</v>
      </c>
      <c r="S5" s="61" t="s">
        <v>30</v>
      </c>
      <c r="T5" s="15" t="s">
        <v>41</v>
      </c>
      <c r="U5" s="62" t="s">
        <v>30</v>
      </c>
      <c r="V5" s="15" t="s">
        <v>41</v>
      </c>
    </row>
    <row r="6" spans="1:22" x14ac:dyDescent="0.25">
      <c r="A6" s="132" t="s">
        <v>4</v>
      </c>
      <c r="B6" s="6" t="s">
        <v>34</v>
      </c>
      <c r="C6" s="17"/>
      <c r="D6" s="17"/>
      <c r="E6" s="17"/>
      <c r="F6" s="17"/>
      <c r="G6" s="18"/>
      <c r="H6" s="18"/>
      <c r="I6" s="18"/>
      <c r="J6" s="18"/>
      <c r="K6" s="18"/>
      <c r="L6" s="18"/>
      <c r="M6" s="18"/>
      <c r="N6" s="18"/>
      <c r="O6" s="18"/>
      <c r="P6" s="19"/>
      <c r="Q6" s="63"/>
      <c r="R6" s="33"/>
      <c r="S6" s="63"/>
      <c r="T6" s="33"/>
      <c r="U6" s="20"/>
      <c r="V6" s="18"/>
    </row>
    <row r="7" spans="1:22" ht="30.75" thickBot="1" x14ac:dyDescent="0.3">
      <c r="A7" s="133"/>
      <c r="B7" s="60" t="s">
        <v>58</v>
      </c>
      <c r="C7" s="21"/>
      <c r="D7" s="21"/>
      <c r="E7" s="21">
        <v>1</v>
      </c>
      <c r="F7" s="21">
        <v>1210000</v>
      </c>
      <c r="G7" s="22"/>
      <c r="H7" s="22"/>
      <c r="I7" s="22"/>
      <c r="J7" s="22"/>
      <c r="K7" s="22"/>
      <c r="L7" s="22"/>
      <c r="M7" s="22"/>
      <c r="N7" s="22"/>
      <c r="O7" s="22"/>
      <c r="P7" s="23"/>
      <c r="Q7" s="22"/>
      <c r="R7" s="34"/>
      <c r="S7" s="22"/>
      <c r="T7" s="34"/>
      <c r="U7" s="24">
        <f>C7+E7+G7+I7+K7+O7</f>
        <v>1</v>
      </c>
      <c r="V7" s="22">
        <f>D7+F7+H7+J7+L7+P7</f>
        <v>1210000</v>
      </c>
    </row>
    <row r="8" spans="1:22" ht="15.75" thickTop="1" x14ac:dyDescent="0.25">
      <c r="A8" s="134"/>
      <c r="B8" s="16" t="s">
        <v>37</v>
      </c>
      <c r="C8" s="25"/>
      <c r="D8" s="25"/>
      <c r="E8" s="25">
        <f>E7</f>
        <v>1</v>
      </c>
      <c r="F8" s="25">
        <f>F7</f>
        <v>1210000</v>
      </c>
      <c r="G8" s="26"/>
      <c r="H8" s="26"/>
      <c r="I8" s="26"/>
      <c r="J8" s="26"/>
      <c r="K8" s="26"/>
      <c r="L8" s="26"/>
      <c r="M8" s="26"/>
      <c r="N8" s="26"/>
      <c r="O8" s="26"/>
      <c r="P8" s="27"/>
      <c r="Q8" s="64"/>
      <c r="R8" s="35"/>
      <c r="S8" s="64"/>
      <c r="T8" s="35"/>
      <c r="U8" s="28">
        <f t="shared" ref="U8:V8" si="0">SUM(U7)</f>
        <v>1</v>
      </c>
      <c r="V8" s="26">
        <f t="shared" si="0"/>
        <v>1210000</v>
      </c>
    </row>
    <row r="9" spans="1:22" x14ac:dyDescent="0.25">
      <c r="A9" s="135" t="s">
        <v>6</v>
      </c>
      <c r="B9" s="2" t="s">
        <v>34</v>
      </c>
      <c r="C9" s="29"/>
      <c r="D9" s="29"/>
      <c r="E9" s="29"/>
      <c r="F9" s="29"/>
      <c r="G9" s="5">
        <v>1</v>
      </c>
      <c r="H9" s="5">
        <v>865374</v>
      </c>
      <c r="I9" s="5"/>
      <c r="J9" s="5"/>
      <c r="K9" s="5"/>
      <c r="L9" s="5"/>
      <c r="M9" s="5"/>
      <c r="N9" s="5"/>
      <c r="O9" s="5"/>
      <c r="P9" s="30"/>
      <c r="Q9" s="5"/>
      <c r="R9" s="36"/>
      <c r="S9" s="5"/>
      <c r="T9" s="36"/>
      <c r="U9" s="31">
        <f>C9+E9+G9+J9+I9+O9</f>
        <v>1</v>
      </c>
      <c r="V9" s="5">
        <f>D9+F9+H9+J9+L9+P9</f>
        <v>865374</v>
      </c>
    </row>
    <row r="10" spans="1:22" ht="30.75" thickBot="1" x14ac:dyDescent="0.3">
      <c r="A10" s="133"/>
      <c r="B10" s="60" t="s">
        <v>58</v>
      </c>
      <c r="C10" s="21"/>
      <c r="D10" s="21"/>
      <c r="E10" s="21"/>
      <c r="F10" s="21"/>
      <c r="G10" s="22"/>
      <c r="H10" s="22"/>
      <c r="I10" s="22"/>
      <c r="J10" s="22"/>
      <c r="K10" s="22"/>
      <c r="L10" s="22"/>
      <c r="M10" s="22"/>
      <c r="N10" s="22"/>
      <c r="O10" s="22">
        <v>1</v>
      </c>
      <c r="P10" s="23">
        <v>1802559</v>
      </c>
      <c r="Q10" s="22"/>
      <c r="R10" s="34"/>
      <c r="S10" s="22"/>
      <c r="T10" s="34"/>
      <c r="U10" s="24">
        <f>C10+E10+G10+I10+K10+O10</f>
        <v>1</v>
      </c>
      <c r="V10" s="22">
        <f>D10+F10+H10+J10+L10+P10</f>
        <v>1802559</v>
      </c>
    </row>
    <row r="11" spans="1:22" ht="15.75" thickTop="1" x14ac:dyDescent="0.25">
      <c r="A11" s="134"/>
      <c r="B11" s="16" t="s">
        <v>37</v>
      </c>
      <c r="C11" s="25"/>
      <c r="D11" s="25"/>
      <c r="E11" s="25"/>
      <c r="F11" s="25"/>
      <c r="G11" s="26">
        <f>G9+G10</f>
        <v>1</v>
      </c>
      <c r="H11" s="26">
        <f>H9+H10</f>
        <v>865374</v>
      </c>
      <c r="I11" s="26"/>
      <c r="J11" s="26"/>
      <c r="K11" s="26"/>
      <c r="L11" s="26"/>
      <c r="M11" s="26"/>
      <c r="N11" s="26"/>
      <c r="O11" s="26">
        <f>O9+O10</f>
        <v>1</v>
      </c>
      <c r="P11" s="27">
        <f>P9+P10</f>
        <v>1802559</v>
      </c>
      <c r="Q11" s="64"/>
      <c r="R11" s="35"/>
      <c r="S11" s="64"/>
      <c r="T11" s="35"/>
      <c r="U11" s="28">
        <f t="shared" ref="U11:V11" si="1">SUM(U9:U10)</f>
        <v>2</v>
      </c>
      <c r="V11" s="26">
        <f t="shared" si="1"/>
        <v>2667933</v>
      </c>
    </row>
    <row r="12" spans="1:22" x14ac:dyDescent="0.25">
      <c r="A12" s="135" t="s">
        <v>7</v>
      </c>
      <c r="B12" s="2" t="s">
        <v>34</v>
      </c>
      <c r="C12" s="29"/>
      <c r="D12" s="29"/>
      <c r="E12" s="29"/>
      <c r="F12" s="29"/>
      <c r="G12" s="29">
        <v>1</v>
      </c>
      <c r="H12" s="29">
        <v>1107895</v>
      </c>
      <c r="I12" s="29"/>
      <c r="J12" s="29"/>
      <c r="K12" s="29">
        <v>1</v>
      </c>
      <c r="L12" s="29">
        <v>1808322</v>
      </c>
      <c r="M12" s="29"/>
      <c r="N12" s="29"/>
      <c r="O12" s="5"/>
      <c r="P12" s="30"/>
      <c r="Q12" s="5"/>
      <c r="R12" s="36"/>
      <c r="S12" s="5"/>
      <c r="T12" s="36"/>
      <c r="U12" s="31">
        <f>C12+E12+G12+I12+K12+O12</f>
        <v>2</v>
      </c>
      <c r="V12" s="5">
        <f>D12+F12+H12+J12+L12+P12</f>
        <v>2916217</v>
      </c>
    </row>
    <row r="13" spans="1:22" ht="30.75" thickBot="1" x14ac:dyDescent="0.3">
      <c r="A13" s="133"/>
      <c r="B13" s="60" t="s">
        <v>58</v>
      </c>
      <c r="C13" s="21"/>
      <c r="D13" s="21"/>
      <c r="E13" s="21">
        <v>2</v>
      </c>
      <c r="F13" s="21">
        <v>2078804</v>
      </c>
      <c r="G13" s="21"/>
      <c r="H13" s="21"/>
      <c r="I13" s="21"/>
      <c r="J13" s="21"/>
      <c r="K13" s="21"/>
      <c r="L13" s="21"/>
      <c r="M13" s="21"/>
      <c r="N13" s="21"/>
      <c r="O13" s="21">
        <v>1</v>
      </c>
      <c r="P13" s="32">
        <v>1310273</v>
      </c>
      <c r="Q13" s="21"/>
      <c r="R13" s="37"/>
      <c r="S13" s="21"/>
      <c r="T13" s="37"/>
      <c r="U13" s="24">
        <f>C13+E13+G13+I13+K13+O13</f>
        <v>3</v>
      </c>
      <c r="V13" s="22">
        <f>D13+F13+H13+J13+L13+P13</f>
        <v>3389077</v>
      </c>
    </row>
    <row r="14" spans="1:22" ht="15.75" thickTop="1" x14ac:dyDescent="0.25">
      <c r="A14" s="134"/>
      <c r="B14" s="16" t="s">
        <v>37</v>
      </c>
      <c r="C14" s="25"/>
      <c r="D14" s="25"/>
      <c r="E14" s="25">
        <f>E12+E13</f>
        <v>2</v>
      </c>
      <c r="F14" s="25">
        <f>F12+F13</f>
        <v>2078804</v>
      </c>
      <c r="G14" s="26">
        <f>G12+G13</f>
        <v>1</v>
      </c>
      <c r="H14" s="26">
        <f>H12+H13</f>
        <v>1107895</v>
      </c>
      <c r="I14" s="26"/>
      <c r="J14" s="26"/>
      <c r="K14" s="26">
        <f>K12+K13</f>
        <v>1</v>
      </c>
      <c r="L14" s="26">
        <f>L12+L13</f>
        <v>1808322</v>
      </c>
      <c r="M14" s="26"/>
      <c r="N14" s="26"/>
      <c r="O14" s="26">
        <f>O12+O13</f>
        <v>1</v>
      </c>
      <c r="P14" s="27">
        <f>P12+P13</f>
        <v>1310273</v>
      </c>
      <c r="Q14" s="64"/>
      <c r="R14" s="35"/>
      <c r="S14" s="64"/>
      <c r="T14" s="35"/>
      <c r="U14" s="28">
        <f t="shared" ref="U14:V14" si="2">SUM(U12:U13)</f>
        <v>5</v>
      </c>
      <c r="V14" s="26">
        <f t="shared" si="2"/>
        <v>6305294</v>
      </c>
    </row>
    <row r="15" spans="1:22" x14ac:dyDescent="0.25">
      <c r="A15" s="135" t="s">
        <v>8</v>
      </c>
      <c r="B15" s="2" t="s">
        <v>34</v>
      </c>
      <c r="C15" s="5">
        <v>3</v>
      </c>
      <c r="D15" s="5">
        <v>1874295</v>
      </c>
      <c r="E15" s="5"/>
      <c r="F15" s="5"/>
      <c r="G15" s="5">
        <v>2</v>
      </c>
      <c r="H15" s="5">
        <v>9977018</v>
      </c>
      <c r="I15" s="5">
        <v>1</v>
      </c>
      <c r="J15" s="5">
        <v>928750</v>
      </c>
      <c r="K15" s="5"/>
      <c r="L15" s="5"/>
      <c r="M15" s="2"/>
      <c r="O15" s="5">
        <v>1</v>
      </c>
      <c r="P15" s="30">
        <v>67367397</v>
      </c>
      <c r="Q15" s="5"/>
      <c r="R15" s="36"/>
      <c r="S15" s="5"/>
      <c r="T15" s="36"/>
      <c r="U15" s="31">
        <f>C15+E15+G15+I15+K15+O15</f>
        <v>7</v>
      </c>
      <c r="V15" s="5">
        <f>D15+F15+H15+J15+L15+P15</f>
        <v>80147460</v>
      </c>
    </row>
    <row r="16" spans="1:22" ht="30.75" thickBot="1" x14ac:dyDescent="0.3">
      <c r="A16" s="133"/>
      <c r="B16" s="60" t="s">
        <v>58</v>
      </c>
      <c r="C16" s="22">
        <v>5</v>
      </c>
      <c r="D16" s="22">
        <v>1070850</v>
      </c>
      <c r="E16" s="22">
        <v>1</v>
      </c>
      <c r="F16" s="22">
        <v>1427019</v>
      </c>
      <c r="G16" s="22"/>
      <c r="H16" s="22"/>
      <c r="I16" s="22"/>
      <c r="J16" s="22"/>
      <c r="K16" s="22"/>
      <c r="L16" s="22"/>
      <c r="M16" s="22">
        <v>1</v>
      </c>
      <c r="N16" s="22">
        <v>462080</v>
      </c>
      <c r="O16" s="22">
        <v>1</v>
      </c>
      <c r="P16" s="23">
        <v>6831737</v>
      </c>
      <c r="Q16" s="22">
        <v>1</v>
      </c>
      <c r="R16" s="34">
        <v>135000</v>
      </c>
      <c r="S16" s="22">
        <v>1</v>
      </c>
      <c r="T16" s="34">
        <v>340300</v>
      </c>
      <c r="U16" s="24">
        <f>C16+E16+G16+I16+K16+M16+O16+Q16+S16</f>
        <v>10</v>
      </c>
      <c r="V16" s="22">
        <f>D16+F16+H16+J16+L16+N16+P16+R16+T16</f>
        <v>10266986</v>
      </c>
    </row>
    <row r="17" spans="1:22" ht="15.75" thickTop="1" x14ac:dyDescent="0.25">
      <c r="A17" s="134"/>
      <c r="B17" s="16" t="s">
        <v>37</v>
      </c>
      <c r="C17" s="26">
        <f>C16+C15</f>
        <v>8</v>
      </c>
      <c r="D17" s="26">
        <f>D16+D15</f>
        <v>2945145</v>
      </c>
      <c r="E17" s="26">
        <f t="shared" ref="E17:J17" si="3">E15+E16</f>
        <v>1</v>
      </c>
      <c r="F17" s="26">
        <f t="shared" si="3"/>
        <v>1427019</v>
      </c>
      <c r="G17" s="26">
        <f t="shared" si="3"/>
        <v>2</v>
      </c>
      <c r="H17" s="26">
        <f t="shared" si="3"/>
        <v>9977018</v>
      </c>
      <c r="I17" s="26">
        <f t="shared" si="3"/>
        <v>1</v>
      </c>
      <c r="J17" s="26">
        <f t="shared" si="3"/>
        <v>928750</v>
      </c>
      <c r="K17" s="26"/>
      <c r="L17" s="26"/>
      <c r="M17" s="26">
        <f t="shared" ref="M17:T17" si="4">M15+M16</f>
        <v>1</v>
      </c>
      <c r="N17" s="26">
        <f t="shared" si="4"/>
        <v>462080</v>
      </c>
      <c r="O17" s="26">
        <f t="shared" si="4"/>
        <v>2</v>
      </c>
      <c r="P17" s="27">
        <f t="shared" si="4"/>
        <v>74199134</v>
      </c>
      <c r="Q17" s="64">
        <f t="shared" si="4"/>
        <v>1</v>
      </c>
      <c r="R17" s="35">
        <f t="shared" si="4"/>
        <v>135000</v>
      </c>
      <c r="S17" s="64">
        <f t="shared" si="4"/>
        <v>1</v>
      </c>
      <c r="T17" s="35">
        <f t="shared" si="4"/>
        <v>340300</v>
      </c>
      <c r="U17" s="28">
        <f t="shared" ref="U17:V17" si="5">SUM(U15:U16)</f>
        <v>17</v>
      </c>
      <c r="V17" s="26">
        <f t="shared" si="5"/>
        <v>90414446</v>
      </c>
    </row>
  </sheetData>
  <mergeCells count="19">
    <mergeCell ref="O4:P4"/>
    <mergeCell ref="U3:V4"/>
    <mergeCell ref="C3:D3"/>
    <mergeCell ref="E3:N3"/>
    <mergeCell ref="M4:N4"/>
    <mergeCell ref="O3:T3"/>
    <mergeCell ref="Q4:R4"/>
    <mergeCell ref="S4:T4"/>
    <mergeCell ref="C4:D4"/>
    <mergeCell ref="E4:F4"/>
    <mergeCell ref="G4:H4"/>
    <mergeCell ref="I4:J4"/>
    <mergeCell ref="K4:L4"/>
    <mergeCell ref="A6:A8"/>
    <mergeCell ref="A9:A11"/>
    <mergeCell ref="A12:A14"/>
    <mergeCell ref="A15:A17"/>
    <mergeCell ref="B3:B5"/>
    <mergeCell ref="A3:A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S14" sqref="S14"/>
    </sheetView>
  </sheetViews>
  <sheetFormatPr defaultRowHeight="15" x14ac:dyDescent="0.25"/>
  <sheetData>
    <row r="1" spans="1:14" x14ac:dyDescent="0.25">
      <c r="A1" s="151" t="s">
        <v>108</v>
      </c>
      <c r="B1" s="151"/>
      <c r="C1" s="151"/>
      <c r="D1" s="151"/>
      <c r="E1" s="151"/>
      <c r="F1" s="151"/>
      <c r="G1" s="151"/>
      <c r="H1" s="151"/>
      <c r="I1" s="151"/>
      <c r="J1" s="151"/>
      <c r="K1" s="151"/>
      <c r="L1" s="151"/>
      <c r="M1" s="151"/>
      <c r="N1" s="151"/>
    </row>
    <row r="34" spans="1:11" x14ac:dyDescent="0.25">
      <c r="A34" s="2"/>
      <c r="B34" s="65" t="s">
        <v>29</v>
      </c>
      <c r="C34" s="66" t="s">
        <v>5</v>
      </c>
      <c r="D34" s="66" t="s">
        <v>31</v>
      </c>
      <c r="E34" s="66" t="s">
        <v>32</v>
      </c>
      <c r="F34" s="66" t="s">
        <v>38</v>
      </c>
      <c r="G34" s="66" t="s">
        <v>43</v>
      </c>
      <c r="H34" s="67" t="s">
        <v>33</v>
      </c>
      <c r="I34" s="67" t="s">
        <v>44</v>
      </c>
      <c r="J34" s="67" t="s">
        <v>45</v>
      </c>
      <c r="K34" s="68" t="s">
        <v>3</v>
      </c>
    </row>
    <row r="35" spans="1:11" x14ac:dyDescent="0.25">
      <c r="A35" s="2" t="s">
        <v>4</v>
      </c>
      <c r="B35" s="65">
        <v>0</v>
      </c>
      <c r="C35" s="66">
        <v>1</v>
      </c>
      <c r="D35" s="66">
        <v>0</v>
      </c>
      <c r="E35" s="66">
        <v>0</v>
      </c>
      <c r="F35" s="66">
        <v>0</v>
      </c>
      <c r="G35" s="66">
        <v>0</v>
      </c>
      <c r="H35" s="67">
        <v>0</v>
      </c>
      <c r="I35" s="67">
        <v>0</v>
      </c>
      <c r="J35" s="67">
        <v>0</v>
      </c>
      <c r="K35" s="68">
        <f>SUM(B35:J35)</f>
        <v>1</v>
      </c>
    </row>
    <row r="36" spans="1:11" x14ac:dyDescent="0.25">
      <c r="A36" s="2" t="s">
        <v>6</v>
      </c>
      <c r="B36" s="65">
        <v>0</v>
      </c>
      <c r="C36" s="66">
        <v>0</v>
      </c>
      <c r="D36" s="66">
        <v>1</v>
      </c>
      <c r="E36" s="66">
        <v>0</v>
      </c>
      <c r="F36" s="66">
        <v>0</v>
      </c>
      <c r="G36" s="66">
        <v>0</v>
      </c>
      <c r="H36" s="67">
        <v>1</v>
      </c>
      <c r="I36" s="67">
        <v>0</v>
      </c>
      <c r="J36" s="67">
        <v>0</v>
      </c>
      <c r="K36" s="68">
        <f t="shared" ref="K36:K38" si="0">SUM(B36:J36)</f>
        <v>2</v>
      </c>
    </row>
    <row r="37" spans="1:11" x14ac:dyDescent="0.25">
      <c r="A37" s="2" t="s">
        <v>7</v>
      </c>
      <c r="B37" s="65">
        <v>0</v>
      </c>
      <c r="C37" s="66">
        <v>2</v>
      </c>
      <c r="D37" s="66">
        <v>1</v>
      </c>
      <c r="E37" s="66">
        <v>0</v>
      </c>
      <c r="F37" s="66">
        <v>1</v>
      </c>
      <c r="G37" s="66">
        <v>0</v>
      </c>
      <c r="H37" s="67">
        <v>1</v>
      </c>
      <c r="I37" s="67">
        <v>0</v>
      </c>
      <c r="J37" s="67">
        <v>0</v>
      </c>
      <c r="K37" s="68">
        <f t="shared" si="0"/>
        <v>5</v>
      </c>
    </row>
    <row r="38" spans="1:11" x14ac:dyDescent="0.25">
      <c r="A38" s="2" t="s">
        <v>8</v>
      </c>
      <c r="B38" s="65">
        <v>8</v>
      </c>
      <c r="C38" s="66">
        <v>1</v>
      </c>
      <c r="D38" s="66">
        <v>2</v>
      </c>
      <c r="E38" s="66">
        <v>1</v>
      </c>
      <c r="F38" s="66">
        <v>0</v>
      </c>
      <c r="G38" s="66">
        <v>1</v>
      </c>
      <c r="H38" s="67">
        <v>2</v>
      </c>
      <c r="I38" s="67">
        <v>1</v>
      </c>
      <c r="J38" s="67">
        <v>1</v>
      </c>
      <c r="K38" s="68">
        <f t="shared" si="0"/>
        <v>17</v>
      </c>
    </row>
    <row r="40" spans="1:11" x14ac:dyDescent="0.25">
      <c r="A40" s="2"/>
      <c r="B40" s="2" t="s">
        <v>29</v>
      </c>
      <c r="C40" s="2" t="s">
        <v>54</v>
      </c>
      <c r="D40" s="2" t="s">
        <v>36</v>
      </c>
    </row>
    <row r="41" spans="1:11" x14ac:dyDescent="0.25">
      <c r="A41" s="2" t="s">
        <v>4</v>
      </c>
      <c r="B41" s="53">
        <f>B35/K35</f>
        <v>0</v>
      </c>
      <c r="C41" s="53">
        <f>C35/K35</f>
        <v>1</v>
      </c>
      <c r="D41" s="53">
        <f>H35/K35</f>
        <v>0</v>
      </c>
    </row>
    <row r="42" spans="1:11" x14ac:dyDescent="0.25">
      <c r="A42" s="2" t="s">
        <v>6</v>
      </c>
      <c r="B42" s="53">
        <f>B36/K36</f>
        <v>0</v>
      </c>
      <c r="C42" s="53">
        <f>D36/K36</f>
        <v>0.5</v>
      </c>
      <c r="D42" s="53">
        <f>H36/K36</f>
        <v>0.5</v>
      </c>
    </row>
    <row r="43" spans="1:11" x14ac:dyDescent="0.25">
      <c r="A43" s="2" t="s">
        <v>7</v>
      </c>
      <c r="B43" s="53">
        <f>B37/K37</f>
        <v>0</v>
      </c>
      <c r="C43" s="53">
        <f>(C37+D37+F37)/K37</f>
        <v>0.8</v>
      </c>
      <c r="D43" s="53">
        <f>H37/K37</f>
        <v>0.2</v>
      </c>
    </row>
    <row r="44" spans="1:11" x14ac:dyDescent="0.25">
      <c r="A44" s="2" t="s">
        <v>8</v>
      </c>
      <c r="B44" s="53">
        <f>B38/K38</f>
        <v>0.47058823529411764</v>
      </c>
      <c r="C44" s="53">
        <f>(C38+D38+E38+G38)/K38</f>
        <v>0.29411764705882354</v>
      </c>
      <c r="D44" s="53">
        <f>(H38+I38+J38)/K38</f>
        <v>0.23529411764705882</v>
      </c>
    </row>
    <row r="46" spans="1:11" x14ac:dyDescent="0.25">
      <c r="A46" s="2"/>
      <c r="B46" s="65" t="s">
        <v>29</v>
      </c>
      <c r="C46" s="66" t="s">
        <v>5</v>
      </c>
      <c r="D46" s="66" t="s">
        <v>31</v>
      </c>
      <c r="E46" s="66" t="s">
        <v>32</v>
      </c>
      <c r="F46" s="66" t="s">
        <v>38</v>
      </c>
      <c r="G46" s="66" t="s">
        <v>43</v>
      </c>
      <c r="H46" s="67" t="s">
        <v>33</v>
      </c>
      <c r="I46" s="67" t="s">
        <v>44</v>
      </c>
      <c r="J46" s="67" t="s">
        <v>45</v>
      </c>
    </row>
    <row r="47" spans="1:11" x14ac:dyDescent="0.25">
      <c r="A47" s="85" t="s">
        <v>78</v>
      </c>
      <c r="B47" s="2">
        <v>0</v>
      </c>
      <c r="C47" s="2">
        <v>0</v>
      </c>
      <c r="D47" s="2">
        <v>0</v>
      </c>
      <c r="E47" s="2">
        <v>0</v>
      </c>
      <c r="F47" s="2">
        <v>0</v>
      </c>
      <c r="G47" s="2">
        <v>0</v>
      </c>
      <c r="H47" s="2">
        <v>0</v>
      </c>
      <c r="I47" s="2">
        <v>0</v>
      </c>
      <c r="J47" s="2">
        <v>0</v>
      </c>
    </row>
    <row r="48" spans="1:11" x14ac:dyDescent="0.25">
      <c r="A48" s="85" t="s">
        <v>79</v>
      </c>
      <c r="B48" s="2">
        <v>3</v>
      </c>
      <c r="C48" s="2">
        <v>0</v>
      </c>
      <c r="D48" s="2">
        <v>4</v>
      </c>
      <c r="E48" s="2">
        <v>1</v>
      </c>
      <c r="F48" s="2">
        <v>1</v>
      </c>
      <c r="G48" s="2">
        <v>0</v>
      </c>
      <c r="H48" s="2">
        <v>1</v>
      </c>
      <c r="I48" s="2">
        <v>0</v>
      </c>
      <c r="J48" s="2">
        <v>0</v>
      </c>
    </row>
    <row r="49" spans="1:10" x14ac:dyDescent="0.25">
      <c r="A49" s="85" t="s">
        <v>80</v>
      </c>
      <c r="B49" s="2">
        <v>5</v>
      </c>
      <c r="C49" s="2">
        <v>3</v>
      </c>
      <c r="D49" s="2">
        <v>0</v>
      </c>
      <c r="E49" s="2">
        <v>0</v>
      </c>
      <c r="F49" s="2">
        <v>0</v>
      </c>
      <c r="G49" s="2">
        <v>1</v>
      </c>
      <c r="H49" s="2">
        <v>3</v>
      </c>
      <c r="I49" s="2">
        <v>1</v>
      </c>
      <c r="J49" s="2">
        <v>1</v>
      </c>
    </row>
  </sheetData>
  <mergeCells count="1">
    <mergeCell ref="A1:N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19" workbookViewId="0">
      <selection activeCell="K39" sqref="K39"/>
    </sheetView>
  </sheetViews>
  <sheetFormatPr defaultRowHeight="15" x14ac:dyDescent="0.25"/>
  <cols>
    <col min="2" max="2" width="13.5703125" customWidth="1"/>
    <col min="3" max="3" width="8.85546875" customWidth="1"/>
    <col min="4" max="4" width="10.140625" customWidth="1"/>
    <col min="5" max="5" width="9.85546875" bestFit="1" customWidth="1"/>
    <col min="6" max="6" width="10.7109375" customWidth="1"/>
    <col min="7" max="7" width="9.85546875" customWidth="1"/>
    <col min="8" max="8" width="10" customWidth="1"/>
    <col min="9" max="9" width="9.85546875" bestFit="1" customWidth="1"/>
  </cols>
  <sheetData>
    <row r="1" spans="1:8" ht="33" customHeight="1" x14ac:dyDescent="0.25">
      <c r="A1" s="164" t="s">
        <v>87</v>
      </c>
      <c r="B1" s="164"/>
      <c r="C1" s="164"/>
      <c r="D1" s="164"/>
      <c r="E1" s="164"/>
      <c r="F1" s="164"/>
      <c r="G1" s="164"/>
      <c r="H1" s="164"/>
    </row>
    <row r="2" spans="1:8" ht="15.75" customHeight="1" x14ac:dyDescent="0.25"/>
    <row r="3" spans="1:8" ht="15" customHeight="1" x14ac:dyDescent="0.25">
      <c r="A3" s="131"/>
      <c r="B3" s="167" t="s">
        <v>39</v>
      </c>
      <c r="C3" s="131" t="s">
        <v>59</v>
      </c>
      <c r="D3" s="131"/>
      <c r="E3" s="131"/>
      <c r="F3" s="131"/>
      <c r="G3" s="131"/>
      <c r="H3" s="131"/>
    </row>
    <row r="4" spans="1:8" x14ac:dyDescent="0.25">
      <c r="A4" s="131"/>
      <c r="B4" s="167"/>
      <c r="C4" s="171" t="s">
        <v>61</v>
      </c>
      <c r="D4" s="171"/>
      <c r="E4" s="165" t="s">
        <v>62</v>
      </c>
      <c r="F4" s="166"/>
      <c r="G4" s="167" t="s">
        <v>60</v>
      </c>
      <c r="H4" s="167"/>
    </row>
    <row r="5" spans="1:8" ht="45.75" thickBot="1" x14ac:dyDescent="0.3">
      <c r="A5" s="173"/>
      <c r="B5" s="172"/>
      <c r="C5" s="12" t="s">
        <v>81</v>
      </c>
      <c r="D5" s="12" t="s">
        <v>102</v>
      </c>
      <c r="E5" s="12" t="s">
        <v>81</v>
      </c>
      <c r="F5" s="12" t="s">
        <v>102</v>
      </c>
      <c r="G5" s="92" t="s">
        <v>81</v>
      </c>
      <c r="H5" s="12" t="s">
        <v>102</v>
      </c>
    </row>
    <row r="6" spans="1:8" ht="15.75" thickTop="1" x14ac:dyDescent="0.25">
      <c r="A6" s="161" t="s">
        <v>4</v>
      </c>
      <c r="B6" s="6" t="s">
        <v>79</v>
      </c>
      <c r="C6" s="18">
        <v>0</v>
      </c>
      <c r="D6" s="18">
        <v>0</v>
      </c>
      <c r="E6" s="9"/>
      <c r="F6" s="93"/>
      <c r="G6" s="6"/>
      <c r="H6" s="6"/>
    </row>
    <row r="7" spans="1:8" ht="15.75" thickBot="1" x14ac:dyDescent="0.3">
      <c r="A7" s="137"/>
      <c r="B7" s="74" t="s">
        <v>80</v>
      </c>
      <c r="C7" s="76">
        <v>1</v>
      </c>
      <c r="D7" s="100">
        <v>1210000</v>
      </c>
      <c r="E7" s="74"/>
      <c r="F7" s="74"/>
      <c r="G7" s="74"/>
      <c r="H7" s="74"/>
    </row>
    <row r="8" spans="1:8" x14ac:dyDescent="0.25">
      <c r="A8" s="162"/>
      <c r="B8" s="95" t="s">
        <v>3</v>
      </c>
      <c r="C8" s="96">
        <v>1</v>
      </c>
      <c r="D8" s="97">
        <f>SUM(D7)</f>
        <v>1210000</v>
      </c>
      <c r="E8" s="98"/>
      <c r="F8" s="99"/>
      <c r="G8" s="105"/>
      <c r="H8" s="105"/>
    </row>
    <row r="9" spans="1:8" x14ac:dyDescent="0.25">
      <c r="A9" s="125" t="s">
        <v>6</v>
      </c>
      <c r="B9" s="2" t="s">
        <v>79</v>
      </c>
      <c r="C9" s="5">
        <v>1</v>
      </c>
      <c r="D9" s="4">
        <v>865374</v>
      </c>
      <c r="E9" s="4"/>
      <c r="F9" s="94"/>
      <c r="G9" s="2"/>
      <c r="H9" s="2"/>
    </row>
    <row r="10" spans="1:8" ht="15.75" thickBot="1" x14ac:dyDescent="0.3">
      <c r="A10" s="137"/>
      <c r="B10" s="74" t="s">
        <v>80</v>
      </c>
      <c r="C10" s="76">
        <v>1</v>
      </c>
      <c r="D10" s="76">
        <v>1802559</v>
      </c>
      <c r="E10" s="74"/>
      <c r="F10" s="74"/>
      <c r="G10" s="74"/>
      <c r="H10" s="74"/>
    </row>
    <row r="11" spans="1:8" x14ac:dyDescent="0.25">
      <c r="A11" s="162"/>
      <c r="B11" s="95" t="s">
        <v>3</v>
      </c>
      <c r="C11" s="96">
        <f>SUM(C9:C10)</f>
        <v>2</v>
      </c>
      <c r="D11" s="96">
        <f>SUM(D9:D10)</f>
        <v>2667933</v>
      </c>
      <c r="E11" s="98"/>
      <c r="F11" s="99"/>
      <c r="G11" s="105"/>
      <c r="H11" s="105"/>
    </row>
    <row r="12" spans="1:8" x14ac:dyDescent="0.25">
      <c r="A12" s="125" t="s">
        <v>7</v>
      </c>
      <c r="B12" s="2" t="s">
        <v>79</v>
      </c>
      <c r="C12" s="4">
        <v>2</v>
      </c>
      <c r="D12" s="4">
        <v>2916217</v>
      </c>
      <c r="E12" s="4"/>
      <c r="F12" s="94"/>
      <c r="G12" s="2"/>
      <c r="H12" s="2"/>
    </row>
    <row r="13" spans="1:8" ht="15.75" thickBot="1" x14ac:dyDescent="0.3">
      <c r="A13" s="137"/>
      <c r="B13" s="74" t="s">
        <v>80</v>
      </c>
      <c r="C13" s="102">
        <v>2</v>
      </c>
      <c r="D13" s="76">
        <v>3389077</v>
      </c>
      <c r="E13" s="76"/>
      <c r="F13" s="76"/>
      <c r="G13" s="74"/>
      <c r="H13" s="74"/>
    </row>
    <row r="14" spans="1:8" x14ac:dyDescent="0.25">
      <c r="A14" s="162"/>
      <c r="B14" s="95" t="s">
        <v>3</v>
      </c>
      <c r="C14" s="96">
        <f>SUM(C12:C13)</f>
        <v>4</v>
      </c>
      <c r="D14" s="96">
        <f>SUM(D12:D13)</f>
        <v>6305294</v>
      </c>
      <c r="E14" s="96"/>
      <c r="F14" s="101"/>
      <c r="G14" s="105"/>
      <c r="H14" s="105"/>
    </row>
    <row r="15" spans="1:8" x14ac:dyDescent="0.25">
      <c r="A15" s="131" t="s">
        <v>8</v>
      </c>
      <c r="B15" s="2" t="s">
        <v>79</v>
      </c>
      <c r="C15" s="5">
        <v>7</v>
      </c>
      <c r="D15" s="5">
        <v>80147460</v>
      </c>
      <c r="E15" s="2"/>
      <c r="F15" s="2"/>
      <c r="G15" s="2"/>
      <c r="H15" s="2"/>
    </row>
    <row r="16" spans="1:8" ht="15.75" thickBot="1" x14ac:dyDescent="0.3">
      <c r="A16" s="131"/>
      <c r="B16" s="74" t="s">
        <v>80</v>
      </c>
      <c r="C16" s="102">
        <v>4</v>
      </c>
      <c r="D16" s="76">
        <v>10266986</v>
      </c>
      <c r="E16" s="74"/>
      <c r="F16" s="74"/>
      <c r="G16" s="74"/>
      <c r="H16" s="74"/>
    </row>
    <row r="17" spans="1:9" x14ac:dyDescent="0.25">
      <c r="A17" s="131"/>
      <c r="B17" s="95" t="s">
        <v>3</v>
      </c>
      <c r="C17" s="96">
        <f>SUM(C15:C16)</f>
        <v>11</v>
      </c>
      <c r="D17" s="96">
        <f>SUM(D15:D16)</f>
        <v>90414446</v>
      </c>
      <c r="E17" s="98"/>
      <c r="F17" s="98"/>
      <c r="G17" s="105"/>
      <c r="H17" s="105"/>
    </row>
    <row r="19" spans="1:9" ht="29.25" customHeight="1" x14ac:dyDescent="0.25">
      <c r="A19" s="164" t="s">
        <v>103</v>
      </c>
      <c r="B19" s="164"/>
      <c r="C19" s="164"/>
      <c r="D19" s="164"/>
      <c r="E19" s="164"/>
      <c r="F19" s="164"/>
      <c r="G19" s="164"/>
      <c r="H19" s="164"/>
    </row>
    <row r="21" spans="1:9" x14ac:dyDescent="0.25">
      <c r="A21" s="125"/>
      <c r="B21" s="174" t="s">
        <v>39</v>
      </c>
      <c r="C21" s="131" t="s">
        <v>82</v>
      </c>
      <c r="D21" s="131"/>
      <c r="E21" s="131"/>
      <c r="F21" s="131"/>
      <c r="G21" s="131"/>
      <c r="H21" s="131"/>
    </row>
    <row r="22" spans="1:9" ht="29.25" customHeight="1" x14ac:dyDescent="0.25">
      <c r="A22" s="137"/>
      <c r="B22" s="175"/>
      <c r="C22" s="168" t="s">
        <v>84</v>
      </c>
      <c r="D22" s="168"/>
      <c r="E22" s="168" t="s">
        <v>85</v>
      </c>
      <c r="F22" s="168"/>
      <c r="G22" s="169" t="s">
        <v>86</v>
      </c>
      <c r="H22" s="170"/>
    </row>
    <row r="23" spans="1:9" ht="45.75" thickBot="1" x14ac:dyDescent="0.3">
      <c r="A23" s="126"/>
      <c r="B23" s="176"/>
      <c r="C23" s="92" t="s">
        <v>81</v>
      </c>
      <c r="D23" s="12" t="s">
        <v>102</v>
      </c>
      <c r="E23" s="92" t="s">
        <v>81</v>
      </c>
      <c r="F23" s="12" t="s">
        <v>102</v>
      </c>
      <c r="G23" s="92" t="s">
        <v>81</v>
      </c>
      <c r="H23" s="12" t="s">
        <v>102</v>
      </c>
    </row>
    <row r="24" spans="1:9" ht="15.75" thickTop="1" x14ac:dyDescent="0.25">
      <c r="A24" s="161" t="s">
        <v>4</v>
      </c>
      <c r="B24" s="6" t="s">
        <v>79</v>
      </c>
      <c r="C24" s="18"/>
      <c r="D24" s="18"/>
      <c r="E24" s="18"/>
      <c r="F24" s="18"/>
      <c r="G24" s="18"/>
      <c r="H24" s="18"/>
    </row>
    <row r="25" spans="1:9" x14ac:dyDescent="0.25">
      <c r="A25" s="162"/>
      <c r="B25" s="2" t="s">
        <v>80</v>
      </c>
      <c r="C25" s="5"/>
      <c r="D25" s="5"/>
      <c r="E25" s="5"/>
      <c r="F25" s="5"/>
      <c r="G25" s="5"/>
      <c r="H25" s="5"/>
    </row>
    <row r="26" spans="1:9" x14ac:dyDescent="0.25">
      <c r="A26" s="125" t="s">
        <v>6</v>
      </c>
      <c r="B26" s="2" t="s">
        <v>79</v>
      </c>
      <c r="C26" s="5">
        <v>1</v>
      </c>
      <c r="D26" s="5">
        <v>865374</v>
      </c>
      <c r="E26" s="5"/>
      <c r="F26" s="5"/>
      <c r="G26" s="5"/>
      <c r="H26" s="5"/>
    </row>
    <row r="27" spans="1:9" x14ac:dyDescent="0.25">
      <c r="A27" s="162"/>
      <c r="B27" s="2" t="s">
        <v>80</v>
      </c>
      <c r="C27" s="5">
        <v>1</v>
      </c>
      <c r="D27" s="5">
        <v>1802559</v>
      </c>
      <c r="E27" s="5"/>
      <c r="F27" s="5"/>
      <c r="G27" s="5"/>
      <c r="H27" s="5"/>
      <c r="I27" s="77"/>
    </row>
    <row r="28" spans="1:9" x14ac:dyDescent="0.25">
      <c r="A28" s="125" t="s">
        <v>7</v>
      </c>
      <c r="B28" s="2" t="s">
        <v>79</v>
      </c>
      <c r="C28" s="5">
        <v>2</v>
      </c>
      <c r="D28" s="5">
        <v>2916217</v>
      </c>
      <c r="E28" s="5"/>
      <c r="F28" s="5"/>
      <c r="G28" s="5"/>
      <c r="H28" s="5"/>
    </row>
    <row r="29" spans="1:9" x14ac:dyDescent="0.25">
      <c r="A29" s="162"/>
      <c r="B29" s="2" t="s">
        <v>80</v>
      </c>
      <c r="C29" s="5">
        <v>1</v>
      </c>
      <c r="D29" s="5">
        <v>1310273</v>
      </c>
      <c r="E29" s="5"/>
      <c r="F29" s="5"/>
      <c r="G29" s="5"/>
      <c r="H29" s="5"/>
      <c r="I29" s="77"/>
    </row>
    <row r="30" spans="1:9" x14ac:dyDescent="0.25">
      <c r="A30" s="125" t="s">
        <v>8</v>
      </c>
      <c r="B30" s="2" t="s">
        <v>79</v>
      </c>
      <c r="C30" s="5">
        <v>4</v>
      </c>
      <c r="D30" s="5">
        <v>75709647</v>
      </c>
      <c r="E30" s="5">
        <v>1</v>
      </c>
      <c r="F30" s="5">
        <v>3181818</v>
      </c>
      <c r="G30" s="5"/>
      <c r="H30" s="5"/>
      <c r="I30" s="77"/>
    </row>
    <row r="31" spans="1:9" x14ac:dyDescent="0.25">
      <c r="A31" s="162"/>
      <c r="B31" s="2" t="s">
        <v>80</v>
      </c>
      <c r="C31" s="5">
        <v>1</v>
      </c>
      <c r="D31" s="5">
        <v>684000</v>
      </c>
      <c r="E31" s="5"/>
      <c r="F31" s="5"/>
      <c r="G31" s="5">
        <v>1</v>
      </c>
      <c r="H31" s="5">
        <v>6831737</v>
      </c>
      <c r="I31" s="77"/>
    </row>
    <row r="32" spans="1:9" ht="17.25" customHeight="1" x14ac:dyDescent="0.25">
      <c r="A32" s="120"/>
      <c r="B32" s="81"/>
      <c r="C32" s="79"/>
      <c r="D32" s="79"/>
      <c r="E32" s="79"/>
      <c r="F32" s="79"/>
      <c r="G32" s="79"/>
      <c r="H32" s="79"/>
      <c r="I32" s="77"/>
    </row>
    <row r="33" spans="1:9" ht="17.25" customHeight="1" x14ac:dyDescent="0.25">
      <c r="A33" s="120"/>
      <c r="B33" s="81"/>
      <c r="C33" s="79"/>
      <c r="D33" s="79"/>
      <c r="E33" s="79"/>
      <c r="F33" s="79"/>
      <c r="G33" s="79"/>
      <c r="H33" s="79"/>
      <c r="I33" s="77"/>
    </row>
    <row r="34" spans="1:9" ht="17.25" customHeight="1" x14ac:dyDescent="0.25">
      <c r="A34" s="120"/>
      <c r="B34" s="81"/>
      <c r="C34" s="79"/>
      <c r="D34" s="79"/>
      <c r="E34" s="79"/>
      <c r="F34" s="79"/>
      <c r="G34" s="79"/>
      <c r="H34" s="79"/>
      <c r="I34" s="77"/>
    </row>
    <row r="35" spans="1:9" ht="17.25" customHeight="1" x14ac:dyDescent="0.25">
      <c r="A35" s="120"/>
      <c r="B35" s="81"/>
      <c r="C35" s="79"/>
      <c r="D35" s="79"/>
      <c r="E35" s="79"/>
      <c r="F35" s="79"/>
      <c r="G35" s="79"/>
      <c r="H35" s="79"/>
      <c r="I35" s="77"/>
    </row>
    <row r="36" spans="1:9" ht="17.25" customHeight="1" x14ac:dyDescent="0.25">
      <c r="A36" s="120"/>
      <c r="B36" s="81"/>
      <c r="C36" s="79"/>
      <c r="D36" s="79"/>
      <c r="E36" s="79"/>
      <c r="F36" s="79"/>
      <c r="G36" s="79"/>
      <c r="H36" s="79"/>
      <c r="I36" s="77"/>
    </row>
    <row r="37" spans="1:9" x14ac:dyDescent="0.25">
      <c r="A37" s="120"/>
      <c r="B37" s="81"/>
      <c r="C37" s="79"/>
      <c r="D37" s="79"/>
      <c r="E37" s="79"/>
      <c r="F37" s="79"/>
      <c r="G37" s="79"/>
      <c r="H37" s="79"/>
      <c r="I37" s="77"/>
    </row>
    <row r="38" spans="1:9" x14ac:dyDescent="0.25">
      <c r="A38" s="120"/>
      <c r="B38" s="81"/>
      <c r="C38" s="79"/>
      <c r="D38" s="79"/>
      <c r="E38" s="79"/>
      <c r="F38" s="79"/>
      <c r="G38" s="79"/>
      <c r="H38" s="79"/>
      <c r="I38" s="77"/>
    </row>
    <row r="39" spans="1:9" x14ac:dyDescent="0.25">
      <c r="A39" s="120"/>
      <c r="B39" s="81"/>
      <c r="C39" s="79"/>
      <c r="D39" s="79"/>
      <c r="E39" s="79"/>
      <c r="F39" s="79"/>
      <c r="G39" s="79"/>
      <c r="H39" s="79"/>
      <c r="I39" s="77"/>
    </row>
    <row r="40" spans="1:9" x14ac:dyDescent="0.25">
      <c r="A40" s="120"/>
      <c r="B40" s="81"/>
      <c r="C40" s="79"/>
      <c r="D40" s="79"/>
      <c r="E40" s="79"/>
      <c r="F40" s="79"/>
      <c r="G40" s="79"/>
      <c r="H40" s="79"/>
      <c r="I40" s="77"/>
    </row>
    <row r="41" spans="1:9" x14ac:dyDescent="0.25">
      <c r="A41" s="120"/>
      <c r="B41" s="81"/>
      <c r="C41" s="79"/>
      <c r="D41" s="79"/>
      <c r="E41" s="79"/>
      <c r="F41" s="79"/>
      <c r="G41" s="79"/>
      <c r="H41" s="79"/>
      <c r="I41" s="77"/>
    </row>
    <row r="42" spans="1:9" x14ac:dyDescent="0.25">
      <c r="C42" s="77"/>
      <c r="E42" s="77"/>
      <c r="G42" s="77"/>
    </row>
    <row r="43" spans="1:9" ht="15.75" thickBot="1" x14ac:dyDescent="0.3">
      <c r="A43" s="106" t="s">
        <v>94</v>
      </c>
      <c r="B43" s="107"/>
      <c r="C43" s="34"/>
      <c r="D43" s="107"/>
      <c r="E43" s="34"/>
      <c r="F43" s="107"/>
      <c r="G43" s="34"/>
      <c r="H43" s="49"/>
    </row>
    <row r="44" spans="1:9" ht="30" customHeight="1" thickTop="1" x14ac:dyDescent="0.25">
      <c r="A44" s="163" t="s">
        <v>91</v>
      </c>
      <c r="B44" s="163"/>
      <c r="C44" s="155" t="s">
        <v>88</v>
      </c>
      <c r="D44" s="156"/>
      <c r="E44" s="156"/>
      <c r="F44" s="156"/>
      <c r="G44" s="156"/>
      <c r="H44" s="157"/>
    </row>
    <row r="45" spans="1:9" ht="163.5" customHeight="1" x14ac:dyDescent="0.25">
      <c r="A45" s="152" t="s">
        <v>92</v>
      </c>
      <c r="B45" s="152"/>
      <c r="C45" s="158" t="s">
        <v>89</v>
      </c>
      <c r="D45" s="159"/>
      <c r="E45" s="159"/>
      <c r="F45" s="159"/>
      <c r="G45" s="159"/>
      <c r="H45" s="160"/>
    </row>
    <row r="46" spans="1:9" ht="58.5" customHeight="1" x14ac:dyDescent="0.25">
      <c r="A46" s="153" t="s">
        <v>93</v>
      </c>
      <c r="B46" s="154"/>
      <c r="C46" s="158" t="s">
        <v>90</v>
      </c>
      <c r="D46" s="159"/>
      <c r="E46" s="159"/>
      <c r="F46" s="159"/>
      <c r="G46" s="159"/>
      <c r="H46" s="160"/>
    </row>
  </sheetData>
  <mergeCells count="28">
    <mergeCell ref="E22:F22"/>
    <mergeCell ref="G22:H22"/>
    <mergeCell ref="C4:D4"/>
    <mergeCell ref="B3:B5"/>
    <mergeCell ref="A3:A5"/>
    <mergeCell ref="A6:A8"/>
    <mergeCell ref="A9:A11"/>
    <mergeCell ref="C21:H21"/>
    <mergeCell ref="B21:B23"/>
    <mergeCell ref="A21:A23"/>
    <mergeCell ref="A12:A14"/>
    <mergeCell ref="A15:A17"/>
    <mergeCell ref="C22:D22"/>
    <mergeCell ref="A1:H1"/>
    <mergeCell ref="E4:F4"/>
    <mergeCell ref="G4:H4"/>
    <mergeCell ref="C3:H3"/>
    <mergeCell ref="A19:H19"/>
    <mergeCell ref="A24:A25"/>
    <mergeCell ref="A26:A27"/>
    <mergeCell ref="A28:A29"/>
    <mergeCell ref="A30:A31"/>
    <mergeCell ref="A44:B44"/>
    <mergeCell ref="A45:B45"/>
    <mergeCell ref="A46:B46"/>
    <mergeCell ref="C44:H44"/>
    <mergeCell ref="C45:H45"/>
    <mergeCell ref="C46:H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Pavisam_kopā_tab</vt:lpstr>
      <vt:lpstr>Diagramma_pa_gadiem</vt:lpstr>
      <vt:lpstr>Decentralizetie_kopa_tab</vt:lpstr>
      <vt:lpstr>Virs_zem_%_pa_gadiem</vt:lpstr>
      <vt:lpstr>Centralizētie_kopā_tab</vt:lpstr>
      <vt:lpstr>Dec_centr_%_pret_kopā</vt:lpstr>
      <vt:lpstr>Valstiskā_piederība_tab</vt:lpstr>
      <vt:lpstr>Dinamika_valstu_dalījumā</vt:lpstr>
      <vt:lpstr>Procedūras_tab</vt:lpstr>
      <vt:lpstr>Procedūru_dinamika</vt:lpstr>
      <vt:lpstr>CPV_kodi_tab</vt:lpstr>
      <vt:lpstr>CPV_kodi_%_dinamika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2016-08-05T11:12:36Z</cp:lastPrinted>
  <dcterms:created xsi:type="dcterms:W3CDTF">2016-07-04T07:52:49Z</dcterms:created>
  <dcterms:modified xsi:type="dcterms:W3CDTF">2016-12-27T10:07:41Z</dcterms:modified>
</cp:coreProperties>
</file>