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2/Izsludinātie-gads-2022/"/>
    </mc:Choice>
  </mc:AlternateContent>
  <xr:revisionPtr revIDLastSave="189" documentId="13_ncr:1_{88F99237-AA40-4FD6-8862-BB6604AC732C}" xr6:coauthVersionLast="47" xr6:coauthVersionMax="47" xr10:uidLastSave="{AB4165D2-C839-4910-A014-87D6DF6B1E5D}"/>
  <bookViews>
    <workbookView xWindow="32355" yWindow="4665" windowWidth="21600" windowHeight="12735" xr2:uid="{911B3810-A9BC-4215-89EE-DE4421A554FB}"/>
  </bookViews>
  <sheets>
    <sheet name="PIL-izsludinasana-2022-g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C37" i="1"/>
  <c r="C31" i="1"/>
  <c r="C25" i="1"/>
  <c r="C19" i="1"/>
  <c r="C14" i="1"/>
  <c r="E77" i="1" l="1"/>
  <c r="E36" i="1" l="1"/>
  <c r="E35" i="1"/>
  <c r="E61" i="1"/>
  <c r="E60" i="1"/>
  <c r="E78" i="1" l="1"/>
  <c r="E74" i="1"/>
  <c r="E72" i="1"/>
  <c r="E70" i="1"/>
  <c r="E68" i="1"/>
  <c r="E67" i="1"/>
  <c r="D65" i="1"/>
  <c r="D75" i="1" s="1"/>
  <c r="C65" i="1"/>
  <c r="C73" i="1" s="1"/>
  <c r="E62" i="1"/>
  <c r="D58" i="1"/>
  <c r="C58" i="1"/>
  <c r="E56" i="1"/>
  <c r="E55" i="1"/>
  <c r="E54" i="1"/>
  <c r="D52" i="1"/>
  <c r="C52" i="1"/>
  <c r="E50" i="1"/>
  <c r="E49" i="1"/>
  <c r="E48" i="1"/>
  <c r="D46" i="1"/>
  <c r="C46" i="1"/>
  <c r="E43" i="1"/>
  <c r="E42" i="1"/>
  <c r="D40" i="1"/>
  <c r="C40" i="1"/>
  <c r="E37" i="1"/>
  <c r="E31" i="1"/>
  <c r="E30" i="1"/>
  <c r="E29" i="1"/>
  <c r="C27" i="1"/>
  <c r="D21" i="1"/>
  <c r="C21" i="1"/>
  <c r="E24" i="1"/>
  <c r="E23" i="1"/>
  <c r="C15" i="1"/>
  <c r="E18" i="1"/>
  <c r="E17" i="1"/>
  <c r="D15" i="1"/>
  <c r="E14" i="1"/>
  <c r="E13" i="1"/>
  <c r="E12" i="1"/>
  <c r="D10" i="1"/>
  <c r="E40" i="1" l="1"/>
  <c r="C71" i="1"/>
  <c r="D57" i="1"/>
  <c r="E15" i="1"/>
  <c r="D63" i="1"/>
  <c r="E65" i="1"/>
  <c r="C10" i="1"/>
  <c r="E10" i="1" s="1"/>
  <c r="C51" i="1"/>
  <c r="D71" i="1"/>
  <c r="C63" i="1"/>
  <c r="D73" i="1"/>
  <c r="D8" i="1"/>
  <c r="D38" i="1" s="1"/>
  <c r="D51" i="1"/>
  <c r="C57" i="1"/>
  <c r="E21" i="1"/>
  <c r="E19" i="1"/>
  <c r="E25" i="1"/>
  <c r="C33" i="1"/>
  <c r="E46" i="1"/>
  <c r="E52" i="1"/>
  <c r="E58" i="1"/>
  <c r="C75" i="1"/>
  <c r="E27" i="1"/>
  <c r="C8" i="1" l="1"/>
  <c r="C7" i="1" s="1"/>
  <c r="D7" i="1"/>
  <c r="D26" i="1"/>
  <c r="D32" i="1"/>
  <c r="E33" i="1"/>
  <c r="C32" i="1" l="1"/>
  <c r="C26" i="1"/>
  <c r="C38" i="1"/>
  <c r="E8" i="1"/>
  <c r="E7" i="1"/>
</calcChain>
</file>

<file path=xl/sharedStrings.xml><?xml version="1.0" encoding="utf-8"?>
<sst xmlns="http://schemas.openxmlformats.org/spreadsheetml/2006/main" count="80" uniqueCount="31">
  <si>
    <t>Izsludināto paziņojumu skaits</t>
  </si>
  <si>
    <t>Dati</t>
  </si>
  <si>
    <t xml:space="preserve">Īpatsvars (%) </t>
  </si>
  <si>
    <t>Publisko iepirkumu likums</t>
  </si>
  <si>
    <t>Pavisam kopā</t>
  </si>
  <si>
    <t>virs un zem ES līgumcenu sliekšņa</t>
  </si>
  <si>
    <t xml:space="preserve">t.sk. </t>
  </si>
  <si>
    <t>virs ES līgumcenu sliekšņa*</t>
  </si>
  <si>
    <t>Būvdarbi</t>
  </si>
  <si>
    <t>Piegāde</t>
  </si>
  <si>
    <t>Pakalpojumi</t>
  </si>
  <si>
    <t>zem  ES līgumcenu sliekšņa**</t>
  </si>
  <si>
    <t>virs/zem līgumcenu sliekšņa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</si>
  <si>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</si>
  <si>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</si>
  <si>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</si>
  <si>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</si>
  <si>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</si>
  <si>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</si>
  <si>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9. panta kārtībā</t>
  </si>
  <si>
    <t>2. pielikuma pakalpojumi</t>
  </si>
  <si>
    <t>zem ES līgumcenu sliekšņa**</t>
  </si>
  <si>
    <t>Kopējais skaits attiecībā uz sociālo atbildību</t>
  </si>
  <si>
    <t>Inovatīvo risinājumu iepirkumu kopējais skaits</t>
  </si>
  <si>
    <t>Izsludināto paziņojumu skaitu veido - Pazņojums par līgumu, Paziņojums par metu konkursu, Paziņojums par sociālajiem un citiem īpašiem pakalpojumiem - paziņojums par līgumu, Paziņojums par plānoto līgumu 9. panta kārtībā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</si>
  <si>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</si>
  <si>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</si>
  <si>
    <t xml:space="preserve">Publiskā iepirkumu likuma publikāciju statistikas rādītāji </t>
  </si>
  <si>
    <t>Pār-skata periods</t>
  </si>
  <si>
    <t>Aktualizēts: 19.01.2023.</t>
  </si>
  <si>
    <t>2021. gada attiecīgā perioda 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</si>
</sst>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3" fontId="4" fillId="0" borderId="1" xfId="0" applyNumberFormat="1" applyFont="1" applyBorder="1"/>
    <xf numFmtId="164" fontId="2" fillId="0" borderId="1" xfId="0" applyNumberFormat="1" applyFont="1" applyBorder="1"/>
    <xf numFmtId="0" fontId="3" fillId="4" borderId="1" xfId="0" applyFont="1" applyFill="1" applyBorder="1" applyAlignment="1">
      <alignment horizontal="right" wrapText="1"/>
    </xf>
    <xf numFmtId="0" fontId="2" fillId="4" borderId="1" xfId="0" applyFont="1" applyFill="1" applyBorder="1"/>
    <xf numFmtId="3" fontId="5" fillId="4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6" fillId="0" borderId="1" xfId="0" applyFont="1" applyBorder="1"/>
    <xf numFmtId="3" fontId="5" fillId="0" borderId="1" xfId="0" applyNumberFormat="1" applyFont="1" applyBorder="1"/>
    <xf numFmtId="165" fontId="2" fillId="0" borderId="1" xfId="0" applyNumberFormat="1" applyFont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2" fillId="0" borderId="4" xfId="0" applyFont="1" applyBorder="1" applyAlignment="1">
      <alignment horizontal="right"/>
    </xf>
    <xf numFmtId="3" fontId="2" fillId="5" borderId="4" xfId="0" applyNumberFormat="1" applyFont="1" applyFill="1" applyBorder="1"/>
    <xf numFmtId="164" fontId="2" fillId="0" borderId="4" xfId="0" applyNumberFormat="1" applyFont="1" applyBorder="1"/>
    <xf numFmtId="0" fontId="3" fillId="6" borderId="5" xfId="0" applyFont="1" applyFill="1" applyBorder="1" applyAlignment="1">
      <alignment horizontal="left" wrapText="1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5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2" fillId="0" borderId="6" xfId="0" applyFont="1" applyBorder="1"/>
    <xf numFmtId="0" fontId="2" fillId="5" borderId="6" xfId="0" applyFont="1" applyFill="1" applyBorder="1"/>
    <xf numFmtId="3" fontId="2" fillId="5" borderId="6" xfId="0" applyNumberFormat="1" applyFont="1" applyFill="1" applyBorder="1"/>
    <xf numFmtId="164" fontId="2" fillId="0" borderId="6" xfId="0" applyNumberFormat="1" applyFont="1" applyBorder="1"/>
    <xf numFmtId="0" fontId="2" fillId="7" borderId="1" xfId="0" applyFont="1" applyFill="1" applyBorder="1" applyAlignment="1">
      <alignment wrapText="1"/>
    </xf>
    <xf numFmtId="0" fontId="2" fillId="7" borderId="5" xfId="0" applyFont="1" applyFill="1" applyBorder="1"/>
    <xf numFmtId="164" fontId="2" fillId="7" borderId="5" xfId="0" applyNumberFormat="1" applyFont="1" applyFill="1" applyBorder="1"/>
    <xf numFmtId="165" fontId="2" fillId="7" borderId="5" xfId="0" applyNumberFormat="1" applyFont="1" applyFill="1" applyBorder="1"/>
    <xf numFmtId="0" fontId="2" fillId="8" borderId="5" xfId="0" applyFont="1" applyFill="1" applyBorder="1"/>
    <xf numFmtId="0" fontId="3" fillId="9" borderId="1" xfId="0" applyFont="1" applyFill="1" applyBorder="1" applyAlignment="1">
      <alignment horizontal="left" wrapText="1"/>
    </xf>
    <xf numFmtId="3" fontId="2" fillId="0" borderId="1" xfId="0" applyNumberFormat="1" applyFont="1" applyBorder="1"/>
    <xf numFmtId="0" fontId="2" fillId="9" borderId="1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right"/>
    </xf>
    <xf numFmtId="0" fontId="2" fillId="10" borderId="1" xfId="0" applyFont="1" applyFill="1" applyBorder="1" applyAlignment="1">
      <alignment wrapText="1"/>
    </xf>
    <xf numFmtId="0" fontId="0" fillId="10" borderId="1" xfId="0" applyFill="1" applyBorder="1"/>
    <xf numFmtId="164" fontId="0" fillId="10" borderId="1" xfId="0" applyNumberFormat="1" applyFill="1" applyBorder="1"/>
    <xf numFmtId="165" fontId="0" fillId="10" borderId="1" xfId="0" applyNumberFormat="1" applyFill="1" applyBorder="1"/>
    <xf numFmtId="0" fontId="0" fillId="11" borderId="1" xfId="0" applyFill="1" applyBorder="1"/>
    <xf numFmtId="0" fontId="3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right"/>
    </xf>
    <xf numFmtId="0" fontId="2" fillId="12" borderId="6" xfId="0" applyFont="1" applyFill="1" applyBorder="1" applyAlignment="1">
      <alignment horizontal="right"/>
    </xf>
    <xf numFmtId="0" fontId="8" fillId="5" borderId="6" xfId="0" applyFont="1" applyFill="1" applyBorder="1"/>
    <xf numFmtId="0" fontId="2" fillId="13" borderId="7" xfId="0" applyFont="1" applyFill="1" applyBorder="1" applyAlignment="1">
      <alignment wrapText="1"/>
    </xf>
    <xf numFmtId="0" fontId="0" fillId="13" borderId="7" xfId="0" applyFill="1" applyBorder="1"/>
    <xf numFmtId="164" fontId="0" fillId="13" borderId="7" xfId="0" applyNumberFormat="1" applyFill="1" applyBorder="1"/>
    <xf numFmtId="165" fontId="0" fillId="13" borderId="7" xfId="0" applyNumberFormat="1" applyFill="1" applyBorder="1"/>
    <xf numFmtId="0" fontId="0" fillId="14" borderId="7" xfId="0" applyFill="1" applyBorder="1"/>
    <xf numFmtId="0" fontId="2" fillId="15" borderId="2" xfId="0" applyFont="1" applyFill="1" applyBorder="1"/>
    <xf numFmtId="0" fontId="2" fillId="15" borderId="3" xfId="0" applyFont="1" applyFill="1" applyBorder="1"/>
    <xf numFmtId="0" fontId="2" fillId="15" borderId="8" xfId="0" applyFont="1" applyFill="1" applyBorder="1"/>
    <xf numFmtId="0" fontId="6" fillId="4" borderId="5" xfId="0" applyFont="1" applyFill="1" applyBorder="1"/>
    <xf numFmtId="0" fontId="2" fillId="4" borderId="5" xfId="0" applyFont="1" applyFill="1" applyBorder="1"/>
    <xf numFmtId="3" fontId="5" fillId="4" borderId="5" xfId="0" applyNumberFormat="1" applyFont="1" applyFill="1" applyBorder="1"/>
    <xf numFmtId="164" fontId="2" fillId="2" borderId="1" xfId="0" applyNumberFormat="1" applyFont="1" applyFill="1" applyBorder="1"/>
    <xf numFmtId="0" fontId="2" fillId="13" borderId="4" xfId="0" applyFont="1" applyFill="1" applyBorder="1" applyAlignment="1">
      <alignment wrapText="1"/>
    </xf>
    <xf numFmtId="164" fontId="0" fillId="13" borderId="4" xfId="0" applyNumberFormat="1" applyFill="1" applyBorder="1"/>
    <xf numFmtId="165" fontId="0" fillId="13" borderId="4" xfId="0" applyNumberFormat="1" applyFill="1" applyBorder="1"/>
    <xf numFmtId="0" fontId="0" fillId="14" borderId="4" xfId="0" applyFill="1" applyBorder="1"/>
    <xf numFmtId="0" fontId="5" fillId="4" borderId="9" xfId="0" applyFont="1" applyFill="1" applyBorder="1" applyAlignment="1">
      <alignment horizontal="left"/>
    </xf>
    <xf numFmtId="0" fontId="2" fillId="4" borderId="9" xfId="0" applyFont="1" applyFill="1" applyBorder="1"/>
    <xf numFmtId="3" fontId="5" fillId="4" borderId="9" xfId="0" applyNumberFormat="1" applyFont="1" applyFill="1" applyBorder="1"/>
    <xf numFmtId="165" fontId="2" fillId="0" borderId="5" xfId="0" applyNumberFormat="1" applyFont="1" applyBorder="1"/>
    <xf numFmtId="0" fontId="2" fillId="2" borderId="4" xfId="0" applyFont="1" applyFill="1" applyBorder="1"/>
    <xf numFmtId="3" fontId="2" fillId="2" borderId="4" xfId="0" applyNumberFormat="1" applyFont="1" applyFill="1" applyBorder="1"/>
    <xf numFmtId="3" fontId="5" fillId="0" borderId="4" xfId="0" applyNumberFormat="1" applyFont="1" applyBorder="1"/>
    <xf numFmtId="0" fontId="6" fillId="0" borderId="6" xfId="0" applyFont="1" applyBorder="1"/>
    <xf numFmtId="3" fontId="5" fillId="0" borderId="6" xfId="0" applyNumberFormat="1" applyFont="1" applyBorder="1"/>
    <xf numFmtId="165" fontId="2" fillId="0" borderId="6" xfId="0" applyNumberFormat="1" applyFont="1" applyBorder="1"/>
    <xf numFmtId="0" fontId="2" fillId="13" borderId="1" xfId="0" applyFont="1" applyFill="1" applyBorder="1" applyAlignment="1">
      <alignment wrapText="1"/>
    </xf>
    <xf numFmtId="0" fontId="0" fillId="13" borderId="1" xfId="0" applyFill="1" applyBorder="1"/>
    <xf numFmtId="164" fontId="0" fillId="13" borderId="1" xfId="0" applyNumberFormat="1" applyFill="1" applyBorder="1"/>
    <xf numFmtId="165" fontId="0" fillId="13" borderId="1" xfId="0" applyNumberFormat="1" applyFill="1" applyBorder="1"/>
    <xf numFmtId="0" fontId="0" fillId="14" borderId="1" xfId="0" applyFill="1" applyBorder="1"/>
    <xf numFmtId="0" fontId="3" fillId="15" borderId="2" xfId="0" applyFont="1" applyFill="1" applyBorder="1" applyAlignment="1">
      <alignment wrapText="1"/>
    </xf>
    <xf numFmtId="0" fontId="3" fillId="15" borderId="3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9" fillId="0" borderId="0" xfId="0" applyFont="1"/>
    <xf numFmtId="3" fontId="3" fillId="0" borderId="0" xfId="0" applyNumberFormat="1" applyFont="1"/>
    <xf numFmtId="0" fontId="3" fillId="0" borderId="0" xfId="0" applyFont="1"/>
    <xf numFmtId="0" fontId="7" fillId="0" borderId="0" xfId="0" applyFont="1"/>
    <xf numFmtId="0" fontId="0" fillId="10" borderId="5" xfId="0" applyFill="1" applyBorder="1"/>
    <xf numFmtId="0" fontId="0" fillId="13" borderId="9" xfId="0" applyFill="1" applyBorder="1"/>
    <xf numFmtId="166" fontId="0" fillId="0" borderId="0" xfId="0" applyNumberFormat="1"/>
    <xf numFmtId="10" fontId="2" fillId="0" borderId="0" xfId="0" applyNumberFormat="1" applyFont="1"/>
    <xf numFmtId="2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39F93-8DB1-497E-AE8C-965654A77004}">
  <dimension ref="A1:I84"/>
  <sheetViews>
    <sheetView tabSelected="1" workbookViewId="0">
      <selection activeCell="L63" sqref="L63"/>
    </sheetView>
  </sheetViews>
  <sheetFormatPr defaultRowHeight="15" x14ac:dyDescent="0.25"/>
  <cols>
    <col min="1" max="1" width="37.7109375" customWidth="1"/>
    <col min="2" max="2" width="7.42578125" customWidth="1"/>
    <col min="3" max="3" width="8.28515625" customWidth="1"/>
    <col min="4" max="4" width="8" customWidth="1"/>
    <col min="5" max="5" width="8.85546875" customWidth="1"/>
    <col min="6" max="6" width="10.85546875" bestFit="1" customWidth="1"/>
  </cols>
  <sheetData>
    <row r="1" spans="1:7" ht="15.75" x14ac:dyDescent="0.25">
      <c r="A1" s="94" t="s">
        <v>27</v>
      </c>
      <c r="B1" s="94"/>
      <c r="C1" s="94"/>
      <c r="D1" s="94"/>
      <c r="E1" s="94"/>
      <c r="F1" s="94"/>
      <c r="G1" s="94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 t="s">
        <v>29</v>
      </c>
      <c r="B3" s="1"/>
      <c r="C3" s="1"/>
      <c r="D3" s="1"/>
      <c r="E3" s="1"/>
      <c r="F3" s="1"/>
      <c r="G3" s="1"/>
    </row>
    <row r="4" spans="1:7" s="1" customFormat="1" ht="12.75" x14ac:dyDescent="0.2">
      <c r="A4" s="96"/>
      <c r="B4" s="97" t="s">
        <v>28</v>
      </c>
      <c r="C4" s="98" t="s">
        <v>0</v>
      </c>
      <c r="D4" s="98"/>
      <c r="E4" s="98"/>
    </row>
    <row r="5" spans="1:7" s="1" customFormat="1" ht="63.75" x14ac:dyDescent="0.2">
      <c r="A5" s="96"/>
      <c r="B5" s="97"/>
      <c r="C5" s="2" t="s">
        <v>1</v>
      </c>
      <c r="D5" s="3" t="s">
        <v>30</v>
      </c>
      <c r="E5" s="4" t="s">
        <v>2</v>
      </c>
    </row>
    <row r="6" spans="1:7" s="1" customFormat="1" ht="12.75" x14ac:dyDescent="0.2">
      <c r="A6" s="99" t="s">
        <v>3</v>
      </c>
      <c r="B6" s="100"/>
      <c r="C6" s="100"/>
      <c r="D6" s="100"/>
      <c r="E6" s="100"/>
    </row>
    <row r="7" spans="1:7" s="1" customFormat="1" ht="15.75" x14ac:dyDescent="0.25">
      <c r="A7" s="5" t="s">
        <v>4</v>
      </c>
      <c r="B7" s="6">
        <v>2022</v>
      </c>
      <c r="C7" s="7">
        <f>C8+C40+C65</f>
        <v>12110</v>
      </c>
      <c r="D7" s="7">
        <f>D8+D40+D65</f>
        <v>11856</v>
      </c>
      <c r="E7" s="8">
        <f>(C7-D7)/D7*100</f>
        <v>2.1423751686909585</v>
      </c>
    </row>
    <row r="8" spans="1:7" s="1" customFormat="1" ht="12.75" x14ac:dyDescent="0.2">
      <c r="A8" s="9" t="s">
        <v>5</v>
      </c>
      <c r="B8" s="10">
        <v>2022</v>
      </c>
      <c r="C8" s="11">
        <f>C10+C15</f>
        <v>5726</v>
      </c>
      <c r="D8" s="11">
        <f>D10+D15</f>
        <v>4863</v>
      </c>
      <c r="E8" s="8">
        <f>(C8-D8)/D8*100</f>
        <v>17.746247172527248</v>
      </c>
    </row>
    <row r="9" spans="1:7" s="1" customFormat="1" ht="12" customHeight="1" x14ac:dyDescent="0.2">
      <c r="A9" s="12" t="s">
        <v>6</v>
      </c>
      <c r="B9" s="13"/>
      <c r="C9" s="14"/>
      <c r="D9" s="14"/>
      <c r="E9" s="13"/>
    </row>
    <row r="10" spans="1:7" s="1" customFormat="1" ht="12.75" x14ac:dyDescent="0.2">
      <c r="A10" s="15" t="s">
        <v>7</v>
      </c>
      <c r="B10" s="6">
        <v>2022</v>
      </c>
      <c r="C10" s="16">
        <f>C12+C13+C14</f>
        <v>2723</v>
      </c>
      <c r="D10" s="16">
        <f>D12+D13+D14</f>
        <v>1896</v>
      </c>
      <c r="E10" s="17">
        <f>(C10-D10)/D10*100</f>
        <v>43.618143459915608</v>
      </c>
    </row>
    <row r="11" spans="1:7" s="1" customFormat="1" ht="12" customHeight="1" x14ac:dyDescent="0.2">
      <c r="A11" s="12" t="s">
        <v>6</v>
      </c>
      <c r="B11" s="13"/>
      <c r="C11" s="14"/>
      <c r="D11" s="14"/>
      <c r="E11" s="13"/>
    </row>
    <row r="12" spans="1:7" s="1" customFormat="1" ht="12.75" x14ac:dyDescent="0.2">
      <c r="A12" s="12" t="s">
        <v>8</v>
      </c>
      <c r="B12" s="6">
        <v>2022</v>
      </c>
      <c r="C12" s="18">
        <v>203</v>
      </c>
      <c r="D12" s="19">
        <v>133</v>
      </c>
      <c r="E12" s="8">
        <f>(C12-D12)/D12*100</f>
        <v>52.631578947368418</v>
      </c>
    </row>
    <row r="13" spans="1:7" s="1" customFormat="1" ht="12.75" x14ac:dyDescent="0.2">
      <c r="A13" s="12" t="s">
        <v>9</v>
      </c>
      <c r="B13" s="6">
        <v>2022</v>
      </c>
      <c r="C13" s="18">
        <v>1525</v>
      </c>
      <c r="D13" s="19">
        <v>1132</v>
      </c>
      <c r="E13" s="8">
        <f>(C13-D13)/D13*100</f>
        <v>34.717314487632514</v>
      </c>
    </row>
    <row r="14" spans="1:7" s="1" customFormat="1" ht="12.75" x14ac:dyDescent="0.2">
      <c r="A14" s="12" t="s">
        <v>10</v>
      </c>
      <c r="B14" s="6">
        <v>2022</v>
      </c>
      <c r="C14" s="18">
        <f>982+13</f>
        <v>995</v>
      </c>
      <c r="D14" s="19">
        <v>631</v>
      </c>
      <c r="E14" s="8">
        <f>(C14-D14)/D14*100</f>
        <v>57.686212361331222</v>
      </c>
    </row>
    <row r="15" spans="1:7" s="1" customFormat="1" ht="12.75" x14ac:dyDescent="0.2">
      <c r="A15" s="15" t="s">
        <v>11</v>
      </c>
      <c r="B15" s="6">
        <v>2022</v>
      </c>
      <c r="C15" s="16">
        <f>C17+C18+C19</f>
        <v>3003</v>
      </c>
      <c r="D15" s="16">
        <f>D17+D18+D19</f>
        <v>2967</v>
      </c>
      <c r="E15" s="8">
        <f>(C15-D15)/D15*100</f>
        <v>1.2133468149646107</v>
      </c>
    </row>
    <row r="16" spans="1:7" s="1" customFormat="1" ht="12" customHeight="1" x14ac:dyDescent="0.2">
      <c r="A16" s="12" t="s">
        <v>6</v>
      </c>
      <c r="B16" s="13"/>
      <c r="C16" s="14"/>
      <c r="D16" s="14"/>
      <c r="E16" s="13"/>
    </row>
    <row r="17" spans="1:5" s="1" customFormat="1" ht="12.75" x14ac:dyDescent="0.2">
      <c r="A17" s="12" t="s">
        <v>8</v>
      </c>
      <c r="B17" s="6">
        <v>2022</v>
      </c>
      <c r="C17" s="19">
        <v>806</v>
      </c>
      <c r="D17" s="19">
        <v>1034</v>
      </c>
      <c r="E17" s="8">
        <f>(C17-D17)/D17*100</f>
        <v>-22.050290135396519</v>
      </c>
    </row>
    <row r="18" spans="1:5" s="1" customFormat="1" ht="12.75" x14ac:dyDescent="0.2">
      <c r="A18" s="12" t="s">
        <v>9</v>
      </c>
      <c r="B18" s="6">
        <v>2022</v>
      </c>
      <c r="C18" s="19">
        <v>1173</v>
      </c>
      <c r="D18" s="19">
        <v>1062</v>
      </c>
      <c r="E18" s="8">
        <f>(C18-D18)/D18*100</f>
        <v>10.451977401129943</v>
      </c>
    </row>
    <row r="19" spans="1:5" s="1" customFormat="1" ht="12.75" x14ac:dyDescent="0.2">
      <c r="A19" s="20" t="s">
        <v>10</v>
      </c>
      <c r="B19" s="6">
        <v>2022</v>
      </c>
      <c r="C19" s="21">
        <f>18+1006</f>
        <v>1024</v>
      </c>
      <c r="D19" s="21">
        <v>871</v>
      </c>
      <c r="E19" s="22">
        <f>(C19-D19)/D19*100</f>
        <v>17.56601607347876</v>
      </c>
    </row>
    <row r="20" spans="1:5" s="1" customFormat="1" ht="15.75" x14ac:dyDescent="0.25">
      <c r="A20" s="101" t="s">
        <v>12</v>
      </c>
      <c r="B20" s="102"/>
      <c r="C20" s="102"/>
      <c r="D20" s="102"/>
      <c r="E20" s="102"/>
    </row>
    <row r="21" spans="1:5" s="1" customFormat="1" ht="12.75" x14ac:dyDescent="0.2">
      <c r="A21" s="23" t="s">
        <v>13</v>
      </c>
      <c r="B21" s="6">
        <v>2022</v>
      </c>
      <c r="C21" s="24">
        <f>C23+C24+C25</f>
        <v>736</v>
      </c>
      <c r="D21" s="25">
        <f>D23+D24+D25</f>
        <v>925</v>
      </c>
      <c r="E21" s="26">
        <f>(C21-D21)/D21*100</f>
        <v>-20.432432432432432</v>
      </c>
    </row>
    <row r="22" spans="1:5" s="1" customFormat="1" ht="12.75" x14ac:dyDescent="0.2">
      <c r="A22" s="27" t="s">
        <v>6</v>
      </c>
      <c r="B22" s="13"/>
      <c r="C22" s="13"/>
      <c r="D22" s="14"/>
      <c r="E22" s="14"/>
    </row>
    <row r="23" spans="1:5" s="1" customFormat="1" ht="12.75" x14ac:dyDescent="0.2">
      <c r="A23" s="28" t="s">
        <v>8</v>
      </c>
      <c r="B23" s="6">
        <v>2022</v>
      </c>
      <c r="C23" s="18">
        <v>202</v>
      </c>
      <c r="D23" s="19">
        <v>288</v>
      </c>
      <c r="E23" s="8">
        <f>(C23-D23)/D23*100</f>
        <v>-29.861111111111111</v>
      </c>
    </row>
    <row r="24" spans="1:5" s="1" customFormat="1" ht="12.75" x14ac:dyDescent="0.2">
      <c r="A24" s="28" t="s">
        <v>9</v>
      </c>
      <c r="B24" s="6">
        <v>2022</v>
      </c>
      <c r="C24" s="18">
        <v>281</v>
      </c>
      <c r="D24" s="19">
        <v>392</v>
      </c>
      <c r="E24" s="8">
        <f>(C24-D24)/D24*100</f>
        <v>-28.316326530612244</v>
      </c>
    </row>
    <row r="25" spans="1:5" s="1" customFormat="1" ht="13.5" thickBot="1" x14ac:dyDescent="0.25">
      <c r="A25" s="29" t="s">
        <v>10</v>
      </c>
      <c r="B25" s="30">
        <v>2022</v>
      </c>
      <c r="C25" s="31">
        <f>1+1+251</f>
        <v>253</v>
      </c>
      <c r="D25" s="32">
        <v>245</v>
      </c>
      <c r="E25" s="33">
        <f>(C25-D25)/D25*100</f>
        <v>3.2653061224489797</v>
      </c>
    </row>
    <row r="26" spans="1:5" s="1" customFormat="1" ht="25.5" x14ac:dyDescent="0.2">
      <c r="A26" s="34" t="s">
        <v>14</v>
      </c>
      <c r="B26" s="35">
        <v>2022</v>
      </c>
      <c r="C26" s="36">
        <f>C21/C8*100</f>
        <v>12.853650017464199</v>
      </c>
      <c r="D26" s="37">
        <f>D21/D8*100</f>
        <v>19.021180341353077</v>
      </c>
      <c r="E26" s="38"/>
    </row>
    <row r="27" spans="1:5" s="1" customFormat="1" ht="12.75" x14ac:dyDescent="0.2">
      <c r="A27" s="39" t="s">
        <v>15</v>
      </c>
      <c r="B27" s="6">
        <v>2022</v>
      </c>
      <c r="C27" s="6">
        <f>C29+C30+C31</f>
        <v>946</v>
      </c>
      <c r="D27" s="40">
        <v>946</v>
      </c>
      <c r="E27" s="8">
        <f>(C27-D27)/D27*100</f>
        <v>0</v>
      </c>
    </row>
    <row r="28" spans="1:5" s="1" customFormat="1" ht="12.75" x14ac:dyDescent="0.2">
      <c r="A28" s="27" t="s">
        <v>6</v>
      </c>
      <c r="B28" s="13"/>
      <c r="C28" s="13"/>
      <c r="D28" s="14"/>
      <c r="E28" s="14"/>
    </row>
    <row r="29" spans="1:5" s="1" customFormat="1" ht="12.75" x14ac:dyDescent="0.2">
      <c r="A29" s="41" t="s">
        <v>8</v>
      </c>
      <c r="B29" s="6">
        <v>2022</v>
      </c>
      <c r="C29" s="18">
        <v>265</v>
      </c>
      <c r="D29" s="19">
        <v>378</v>
      </c>
      <c r="E29" s="8">
        <f>(C29-D29)/D29*100</f>
        <v>-29.894179894179896</v>
      </c>
    </row>
    <row r="30" spans="1:5" s="1" customFormat="1" ht="12.75" x14ac:dyDescent="0.2">
      <c r="A30" s="41" t="s">
        <v>9</v>
      </c>
      <c r="B30" s="6">
        <v>2022</v>
      </c>
      <c r="C30" s="18">
        <v>471</v>
      </c>
      <c r="D30" s="19">
        <v>425</v>
      </c>
      <c r="E30" s="8">
        <f>(C30-D30)/D30*100</f>
        <v>10.823529411764705</v>
      </c>
    </row>
    <row r="31" spans="1:5" s="1" customFormat="1" ht="13.5" thickBot="1" x14ac:dyDescent="0.25">
      <c r="A31" s="42" t="s">
        <v>10</v>
      </c>
      <c r="B31" s="30">
        <v>2022</v>
      </c>
      <c r="C31" s="31">
        <f>2+1+207</f>
        <v>210</v>
      </c>
      <c r="D31" s="32">
        <v>143</v>
      </c>
      <c r="E31" s="33">
        <f>(C31-D31)/D31*100</f>
        <v>46.853146853146853</v>
      </c>
    </row>
    <row r="32" spans="1:5" s="1" customFormat="1" ht="39" x14ac:dyDescent="0.25">
      <c r="A32" s="43" t="s">
        <v>16</v>
      </c>
      <c r="B32" s="90">
        <v>2022</v>
      </c>
      <c r="C32" s="45">
        <f>C27/C8*100</f>
        <v>16.521131680055888</v>
      </c>
      <c r="D32" s="46">
        <f>D27/D8*100</f>
        <v>19.453012543697305</v>
      </c>
      <c r="E32" s="47"/>
    </row>
    <row r="33" spans="1:5" s="1" customFormat="1" ht="12.75" x14ac:dyDescent="0.2">
      <c r="A33" s="48" t="s">
        <v>17</v>
      </c>
      <c r="B33" s="6">
        <v>2022</v>
      </c>
      <c r="C33" s="6">
        <f>C35+C36+C37</f>
        <v>810</v>
      </c>
      <c r="D33" s="40">
        <v>597</v>
      </c>
      <c r="E33" s="8">
        <f>(C33-D33)/D33*100</f>
        <v>35.678391959798994</v>
      </c>
    </row>
    <row r="34" spans="1:5" s="1" customFormat="1" ht="12.75" x14ac:dyDescent="0.2">
      <c r="A34" s="27" t="s">
        <v>6</v>
      </c>
      <c r="B34" s="13"/>
      <c r="C34" s="13"/>
      <c r="D34" s="14"/>
      <c r="E34" s="14"/>
    </row>
    <row r="35" spans="1:5" s="1" customFormat="1" ht="12.75" x14ac:dyDescent="0.2">
      <c r="A35" s="49" t="s">
        <v>8</v>
      </c>
      <c r="B35" s="6">
        <v>2022</v>
      </c>
      <c r="C35" s="18">
        <v>135</v>
      </c>
      <c r="D35" s="19">
        <v>125</v>
      </c>
      <c r="E35" s="8">
        <f>(C35-D35)/D35*100</f>
        <v>8</v>
      </c>
    </row>
    <row r="36" spans="1:5" s="1" customFormat="1" ht="12.75" x14ac:dyDescent="0.2">
      <c r="A36" s="49" t="s">
        <v>9</v>
      </c>
      <c r="B36" s="6">
        <v>2022</v>
      </c>
      <c r="C36" s="18">
        <v>401</v>
      </c>
      <c r="D36" s="19">
        <v>282</v>
      </c>
      <c r="E36" s="8">
        <f>(C36-D36)/D36*100</f>
        <v>42.198581560283685</v>
      </c>
    </row>
    <row r="37" spans="1:5" s="1" customFormat="1" ht="13.5" thickBot="1" x14ac:dyDescent="0.25">
      <c r="A37" s="50" t="s">
        <v>10</v>
      </c>
      <c r="B37" s="6">
        <v>2022</v>
      </c>
      <c r="C37" s="51">
        <f>3+2+269</f>
        <v>274</v>
      </c>
      <c r="D37" s="32">
        <v>190</v>
      </c>
      <c r="E37" s="33">
        <f>(C37-D37)/D37*100</f>
        <v>44.210526315789473</v>
      </c>
    </row>
    <row r="38" spans="1:5" s="1" customFormat="1" ht="39" x14ac:dyDescent="0.25">
      <c r="A38" s="52" t="s">
        <v>18</v>
      </c>
      <c r="B38" s="53">
        <v>2022</v>
      </c>
      <c r="C38" s="54">
        <f>C33/C8*100</f>
        <v>14.146000698567937</v>
      </c>
      <c r="D38" s="55">
        <f>D33/D8*100</f>
        <v>12.276372609500308</v>
      </c>
      <c r="E38" s="56"/>
    </row>
    <row r="39" spans="1:5" s="1" customFormat="1" ht="12.75" x14ac:dyDescent="0.2">
      <c r="A39" s="57"/>
      <c r="B39" s="58"/>
      <c r="C39" s="58"/>
      <c r="D39" s="58"/>
      <c r="E39" s="59"/>
    </row>
    <row r="40" spans="1:5" s="1" customFormat="1" ht="12.75" x14ac:dyDescent="0.2">
      <c r="A40" s="60" t="s">
        <v>19</v>
      </c>
      <c r="B40" s="61">
        <v>2022</v>
      </c>
      <c r="C40" s="62">
        <f>C42+C43+C44</f>
        <v>5979</v>
      </c>
      <c r="D40" s="62">
        <f>D42+D43+D44</f>
        <v>6678</v>
      </c>
      <c r="E40" s="26">
        <f>(C40-D40)/D40*100</f>
        <v>-10.467205750224618</v>
      </c>
    </row>
    <row r="41" spans="1:5" s="1" customFormat="1" ht="12" customHeight="1" x14ac:dyDescent="0.2">
      <c r="A41" s="12" t="s">
        <v>6</v>
      </c>
      <c r="B41" s="13"/>
      <c r="C41" s="14"/>
      <c r="D41" s="14"/>
      <c r="E41" s="63"/>
    </row>
    <row r="42" spans="1:5" s="1" customFormat="1" ht="12.75" x14ac:dyDescent="0.2">
      <c r="A42" s="12" t="s">
        <v>8</v>
      </c>
      <c r="B42" s="6">
        <v>2022</v>
      </c>
      <c r="C42" s="19">
        <v>1309</v>
      </c>
      <c r="D42" s="19">
        <v>1623</v>
      </c>
      <c r="E42" s="8">
        <f>(C42-D42)/D42*100</f>
        <v>-19.346888478126925</v>
      </c>
    </row>
    <row r="43" spans="1:5" s="1" customFormat="1" ht="12.75" x14ac:dyDescent="0.2">
      <c r="A43" s="12" t="s">
        <v>9</v>
      </c>
      <c r="B43" s="6">
        <v>2022</v>
      </c>
      <c r="C43" s="19">
        <v>2270</v>
      </c>
      <c r="D43" s="19">
        <v>2620</v>
      </c>
      <c r="E43" s="8">
        <f>(C43-D43)/D43*100</f>
        <v>-13.358778625954198</v>
      </c>
    </row>
    <row r="44" spans="1:5" s="1" customFormat="1" ht="12.75" x14ac:dyDescent="0.2">
      <c r="A44" s="20" t="s">
        <v>10</v>
      </c>
      <c r="B44" s="6">
        <v>2022</v>
      </c>
      <c r="C44" s="21">
        <v>2400</v>
      </c>
      <c r="D44" s="21">
        <v>2435</v>
      </c>
      <c r="E44" s="8">
        <f>(C44-D44)/D44*100</f>
        <v>-1.4373716632443532</v>
      </c>
    </row>
    <row r="45" spans="1:5" s="1" customFormat="1" ht="15.75" x14ac:dyDescent="0.25">
      <c r="A45" s="101" t="s">
        <v>19</v>
      </c>
      <c r="B45" s="102"/>
      <c r="C45" s="102"/>
      <c r="D45" s="102"/>
      <c r="E45" s="102"/>
    </row>
    <row r="46" spans="1:5" s="1" customFormat="1" ht="12.75" x14ac:dyDescent="0.2">
      <c r="A46" s="23" t="s">
        <v>13</v>
      </c>
      <c r="B46" s="6">
        <v>2022</v>
      </c>
      <c r="C46" s="24">
        <f>C48+C49+C50</f>
        <v>407</v>
      </c>
      <c r="D46" s="25">
        <f>D48+D49+D50</f>
        <v>526</v>
      </c>
      <c r="E46" s="26">
        <f>(C46-D46)/D46*100</f>
        <v>-22.623574144486692</v>
      </c>
    </row>
    <row r="47" spans="1:5" s="1" customFormat="1" ht="12.75" x14ac:dyDescent="0.2">
      <c r="A47" s="27" t="s">
        <v>6</v>
      </c>
      <c r="B47" s="13"/>
      <c r="C47" s="13"/>
      <c r="D47" s="14"/>
      <c r="E47" s="14"/>
    </row>
    <row r="48" spans="1:5" s="1" customFormat="1" ht="12.75" x14ac:dyDescent="0.2">
      <c r="A48" s="28" t="s">
        <v>8</v>
      </c>
      <c r="B48" s="6">
        <v>2022</v>
      </c>
      <c r="C48" s="18">
        <v>65</v>
      </c>
      <c r="D48" s="19">
        <v>89</v>
      </c>
      <c r="E48" s="8">
        <f>(C48-D48)/D48*100</f>
        <v>-26.966292134831459</v>
      </c>
    </row>
    <row r="49" spans="1:5" s="1" customFormat="1" ht="12.75" x14ac:dyDescent="0.2">
      <c r="A49" s="28" t="s">
        <v>9</v>
      </c>
      <c r="B49" s="6">
        <v>2022</v>
      </c>
      <c r="C49" s="18">
        <v>168</v>
      </c>
      <c r="D49" s="19">
        <v>205</v>
      </c>
      <c r="E49" s="8">
        <f>(C49-D49)/D49*100</f>
        <v>-18.048780487804876</v>
      </c>
    </row>
    <row r="50" spans="1:5" s="1" customFormat="1" ht="13.5" thickBot="1" x14ac:dyDescent="0.25">
      <c r="A50" s="29" t="s">
        <v>10</v>
      </c>
      <c r="B50" s="30">
        <v>2022</v>
      </c>
      <c r="C50" s="31">
        <v>174</v>
      </c>
      <c r="D50" s="32">
        <v>232</v>
      </c>
      <c r="E50" s="33">
        <f>(C50-D50)/D50*100</f>
        <v>-25</v>
      </c>
    </row>
    <row r="51" spans="1:5" s="1" customFormat="1" ht="25.5" x14ac:dyDescent="0.2">
      <c r="A51" s="34" t="s">
        <v>14</v>
      </c>
      <c r="B51" s="35">
        <v>2022</v>
      </c>
      <c r="C51" s="36">
        <f>C46/C40*100</f>
        <v>6.8071583876902491</v>
      </c>
      <c r="D51" s="37">
        <f>D46/D40*100</f>
        <v>7.8766097634022163</v>
      </c>
      <c r="E51" s="38"/>
    </row>
    <row r="52" spans="1:5" s="1" customFormat="1" ht="12.75" x14ac:dyDescent="0.2">
      <c r="A52" s="39" t="s">
        <v>15</v>
      </c>
      <c r="B52" s="6">
        <v>2022</v>
      </c>
      <c r="C52" s="6">
        <f>C54+C55+C56</f>
        <v>350</v>
      </c>
      <c r="D52" s="40">
        <f>D54+D55+D56</f>
        <v>469</v>
      </c>
      <c r="E52" s="8">
        <f>(C52-D52)/D52*100</f>
        <v>-25.373134328358208</v>
      </c>
    </row>
    <row r="53" spans="1:5" s="1" customFormat="1" ht="12.75" x14ac:dyDescent="0.2">
      <c r="A53" s="27" t="s">
        <v>6</v>
      </c>
      <c r="B53" s="13"/>
      <c r="C53" s="13"/>
      <c r="D53" s="14"/>
      <c r="E53" s="14"/>
    </row>
    <row r="54" spans="1:5" s="1" customFormat="1" ht="12.75" x14ac:dyDescent="0.2">
      <c r="A54" s="41" t="s">
        <v>8</v>
      </c>
      <c r="B54" s="6">
        <v>2022</v>
      </c>
      <c r="C54" s="18">
        <v>95</v>
      </c>
      <c r="D54" s="19">
        <v>138</v>
      </c>
      <c r="E54" s="8">
        <f>(C54-D54)/D54*100</f>
        <v>-31.159420289855071</v>
      </c>
    </row>
    <row r="55" spans="1:5" s="1" customFormat="1" ht="12.75" x14ac:dyDescent="0.2">
      <c r="A55" s="41" t="s">
        <v>9</v>
      </c>
      <c r="B55" s="6">
        <v>2022</v>
      </c>
      <c r="C55" s="18">
        <v>169</v>
      </c>
      <c r="D55" s="19">
        <v>227</v>
      </c>
      <c r="E55" s="8">
        <f>(C55-D55)/D55*100</f>
        <v>-25.55066079295154</v>
      </c>
    </row>
    <row r="56" spans="1:5" s="1" customFormat="1" ht="13.5" thickBot="1" x14ac:dyDescent="0.25">
      <c r="A56" s="42" t="s">
        <v>10</v>
      </c>
      <c r="B56" s="30">
        <v>2022</v>
      </c>
      <c r="C56" s="31">
        <v>86</v>
      </c>
      <c r="D56" s="32">
        <v>104</v>
      </c>
      <c r="E56" s="33">
        <f>(C56-D56)/D56*100</f>
        <v>-17.307692307692307</v>
      </c>
    </row>
    <row r="57" spans="1:5" s="1" customFormat="1" ht="39" x14ac:dyDescent="0.25">
      <c r="A57" s="43" t="s">
        <v>16</v>
      </c>
      <c r="B57" s="90">
        <v>2022</v>
      </c>
      <c r="C57" s="45">
        <f>C52/C40*100</f>
        <v>5.8538217093159393</v>
      </c>
      <c r="D57" s="46">
        <f>D52/D40*100</f>
        <v>7.0230607966457024</v>
      </c>
      <c r="E57" s="44"/>
    </row>
    <row r="58" spans="1:5" s="1" customFormat="1" ht="12.75" x14ac:dyDescent="0.2">
      <c r="A58" s="48" t="s">
        <v>17</v>
      </c>
      <c r="B58" s="6">
        <v>2022</v>
      </c>
      <c r="C58" s="6">
        <f>C60+C61+C62</f>
        <v>355</v>
      </c>
      <c r="D58" s="40">
        <f>D60+D61+D62</f>
        <v>374</v>
      </c>
      <c r="E58" s="8">
        <f>(C58-D58)/D58*100</f>
        <v>-5.0802139037433154</v>
      </c>
    </row>
    <row r="59" spans="1:5" s="1" customFormat="1" ht="12.75" x14ac:dyDescent="0.2">
      <c r="A59" s="27" t="s">
        <v>6</v>
      </c>
      <c r="B59" s="13"/>
      <c r="C59" s="13"/>
      <c r="D59" s="14"/>
      <c r="E59" s="14"/>
    </row>
    <row r="60" spans="1:5" s="1" customFormat="1" ht="12.75" x14ac:dyDescent="0.2">
      <c r="A60" s="49" t="s">
        <v>8</v>
      </c>
      <c r="B60" s="6">
        <v>2022</v>
      </c>
      <c r="C60" s="18">
        <v>75</v>
      </c>
      <c r="D60" s="19">
        <v>96</v>
      </c>
      <c r="E60" s="8">
        <f>(C60-D60)/D60*100</f>
        <v>-21.875</v>
      </c>
    </row>
    <row r="61" spans="1:5" s="1" customFormat="1" ht="12.75" x14ac:dyDescent="0.2">
      <c r="A61" s="49" t="s">
        <v>9</v>
      </c>
      <c r="B61" s="6">
        <v>2022</v>
      </c>
      <c r="C61" s="18">
        <v>148</v>
      </c>
      <c r="D61" s="19">
        <v>151</v>
      </c>
      <c r="E61" s="8">
        <f>(C61-D61)/D61*100</f>
        <v>-1.9867549668874174</v>
      </c>
    </row>
    <row r="62" spans="1:5" s="1" customFormat="1" ht="13.5" thickBot="1" x14ac:dyDescent="0.25">
      <c r="A62" s="50" t="s">
        <v>10</v>
      </c>
      <c r="B62" s="30">
        <v>2022</v>
      </c>
      <c r="C62" s="31">
        <v>132</v>
      </c>
      <c r="D62" s="32">
        <v>127</v>
      </c>
      <c r="E62" s="33">
        <f>(C62-D62)/D62*100</f>
        <v>3.9370078740157481</v>
      </c>
    </row>
    <row r="63" spans="1:5" s="1" customFormat="1" ht="39" x14ac:dyDescent="0.25">
      <c r="A63" s="64" t="s">
        <v>18</v>
      </c>
      <c r="B63" s="91">
        <v>2022</v>
      </c>
      <c r="C63" s="65">
        <f>C58/C40*100</f>
        <v>5.9374477337347384</v>
      </c>
      <c r="D63" s="66">
        <f>D58/D40*100</f>
        <v>5.6004791853848452</v>
      </c>
      <c r="E63" s="67"/>
    </row>
    <row r="64" spans="1:5" s="1" customFormat="1" ht="12.75" x14ac:dyDescent="0.2">
      <c r="A64" s="57"/>
      <c r="B64" s="58"/>
      <c r="C64" s="58"/>
      <c r="D64" s="58"/>
      <c r="E64" s="59"/>
    </row>
    <row r="65" spans="1:9" s="1" customFormat="1" ht="12.75" x14ac:dyDescent="0.2">
      <c r="A65" s="68" t="s">
        <v>20</v>
      </c>
      <c r="B65" s="69">
        <v>2022</v>
      </c>
      <c r="C65" s="70">
        <f>C67+C68</f>
        <v>405</v>
      </c>
      <c r="D65" s="70">
        <f>D67+D68</f>
        <v>315</v>
      </c>
      <c r="E65" s="71">
        <f>(C65-D65)/D65*100</f>
        <v>28.571428571428569</v>
      </c>
    </row>
    <row r="66" spans="1:9" s="1" customFormat="1" ht="12.75" x14ac:dyDescent="0.2">
      <c r="A66" s="20" t="s">
        <v>6</v>
      </c>
      <c r="B66" s="72"/>
      <c r="C66" s="73"/>
      <c r="D66" s="73"/>
      <c r="E66" s="14"/>
    </row>
    <row r="67" spans="1:9" s="1" customFormat="1" ht="12.75" x14ac:dyDescent="0.2">
      <c r="A67" s="15" t="s">
        <v>7</v>
      </c>
      <c r="B67" s="6">
        <v>2022</v>
      </c>
      <c r="C67" s="74">
        <v>101</v>
      </c>
      <c r="D67" s="74">
        <v>43</v>
      </c>
      <c r="E67" s="17">
        <f>(C67-D67)/D67*100</f>
        <v>134.88372093023256</v>
      </c>
    </row>
    <row r="68" spans="1:9" s="1" customFormat="1" ht="13.5" thickBot="1" x14ac:dyDescent="0.25">
      <c r="A68" s="75" t="s">
        <v>21</v>
      </c>
      <c r="B68" s="6">
        <v>2022</v>
      </c>
      <c r="C68" s="76">
        <v>304</v>
      </c>
      <c r="D68" s="76">
        <v>272</v>
      </c>
      <c r="E68" s="77">
        <f>(C68-D68)/D68*100</f>
        <v>11.76470588235294</v>
      </c>
    </row>
    <row r="69" spans="1:9" s="1" customFormat="1" ht="15.75" x14ac:dyDescent="0.25">
      <c r="A69" s="103" t="s">
        <v>20</v>
      </c>
      <c r="B69" s="104"/>
      <c r="C69" s="104"/>
      <c r="D69" s="104"/>
      <c r="E69" s="104"/>
    </row>
    <row r="70" spans="1:9" s="1" customFormat="1" ht="12.75" x14ac:dyDescent="0.2">
      <c r="A70" s="23" t="s">
        <v>13</v>
      </c>
      <c r="B70" s="6">
        <v>2022</v>
      </c>
      <c r="C70" s="24">
        <v>124</v>
      </c>
      <c r="D70" s="25">
        <v>100</v>
      </c>
      <c r="E70" s="26">
        <f>(C70-D70)/D70*100</f>
        <v>24</v>
      </c>
    </row>
    <row r="71" spans="1:9" s="1" customFormat="1" ht="25.5" x14ac:dyDescent="0.2">
      <c r="A71" s="34" t="s">
        <v>14</v>
      </c>
      <c r="B71" s="35">
        <v>2022</v>
      </c>
      <c r="C71" s="36">
        <f>C70/C65*100</f>
        <v>30.617283950617285</v>
      </c>
      <c r="D71" s="37">
        <f>D70/D65*100</f>
        <v>31.746031746031743</v>
      </c>
      <c r="E71" s="38"/>
    </row>
    <row r="72" spans="1:9" s="1" customFormat="1" ht="12.75" x14ac:dyDescent="0.2">
      <c r="A72" s="39" t="s">
        <v>15</v>
      </c>
      <c r="B72" s="6">
        <v>2022</v>
      </c>
      <c r="C72" s="6">
        <v>112</v>
      </c>
      <c r="D72" s="40">
        <v>83</v>
      </c>
      <c r="E72" s="8">
        <f>(C72-D72)/D72*100</f>
        <v>34.939759036144579</v>
      </c>
    </row>
    <row r="73" spans="1:9" s="1" customFormat="1" ht="39" x14ac:dyDescent="0.25">
      <c r="A73" s="43" t="s">
        <v>16</v>
      </c>
      <c r="B73" s="44">
        <v>2022</v>
      </c>
      <c r="C73" s="45">
        <f>C72/C65*100</f>
        <v>27.654320987654319</v>
      </c>
      <c r="D73" s="46">
        <f>D72/D65*100</f>
        <v>26.349206349206352</v>
      </c>
      <c r="E73" s="47"/>
    </row>
    <row r="74" spans="1:9" s="1" customFormat="1" ht="12.75" x14ac:dyDescent="0.2">
      <c r="A74" s="48" t="s">
        <v>17</v>
      </c>
      <c r="B74" s="6">
        <v>2022</v>
      </c>
      <c r="C74" s="6">
        <v>63</v>
      </c>
      <c r="D74" s="40">
        <v>20</v>
      </c>
      <c r="E74" s="8">
        <f>(C74-D74)/D74*100</f>
        <v>215</v>
      </c>
    </row>
    <row r="75" spans="1:9" s="1" customFormat="1" ht="39" x14ac:dyDescent="0.25">
      <c r="A75" s="78" t="s">
        <v>18</v>
      </c>
      <c r="B75" s="79">
        <v>2022</v>
      </c>
      <c r="C75" s="80">
        <f>C74/C65*100</f>
        <v>15.555555555555555</v>
      </c>
      <c r="D75" s="81">
        <f>D74/D65*100</f>
        <v>6.3492063492063489</v>
      </c>
      <c r="E75" s="82"/>
    </row>
    <row r="76" spans="1:9" s="1" customFormat="1" ht="12" customHeight="1" x14ac:dyDescent="0.2">
      <c r="A76" s="83"/>
      <c r="B76" s="84"/>
      <c r="C76" s="84"/>
      <c r="D76" s="84"/>
      <c r="E76" s="84"/>
    </row>
    <row r="77" spans="1:9" s="1" customFormat="1" ht="12.75" x14ac:dyDescent="0.2">
      <c r="A77" s="85" t="s">
        <v>22</v>
      </c>
      <c r="B77" s="6">
        <v>2022</v>
      </c>
      <c r="C77" s="40">
        <v>38</v>
      </c>
      <c r="D77" s="40">
        <v>26</v>
      </c>
      <c r="E77" s="17">
        <f>(C77-D77)/D77*100</f>
        <v>46.153846153846153</v>
      </c>
      <c r="F77" s="86"/>
    </row>
    <row r="78" spans="1:9" s="1" customFormat="1" ht="12.75" x14ac:dyDescent="0.2">
      <c r="A78" s="85" t="s">
        <v>23</v>
      </c>
      <c r="B78" s="6">
        <v>2022</v>
      </c>
      <c r="C78" s="40">
        <v>3</v>
      </c>
      <c r="D78" s="40">
        <v>8</v>
      </c>
      <c r="E78" s="17">
        <f>(C78-D78)/D78*100</f>
        <v>-62.5</v>
      </c>
      <c r="F78" s="86"/>
      <c r="I78" s="93"/>
    </row>
    <row r="79" spans="1:9" s="1" customFormat="1" ht="12.75" x14ac:dyDescent="0.2">
      <c r="F79" s="87"/>
      <c r="G79" s="86"/>
      <c r="I79" s="93"/>
    </row>
    <row r="80" spans="1:9" s="1" customFormat="1" ht="54.75" customHeight="1" x14ac:dyDescent="0.2">
      <c r="A80" s="95" t="s">
        <v>24</v>
      </c>
      <c r="B80" s="95"/>
      <c r="C80" s="95"/>
      <c r="D80" s="95"/>
      <c r="E80" s="95"/>
      <c r="F80" s="88"/>
      <c r="G80" s="86"/>
      <c r="I80" s="93"/>
    </row>
    <row r="81" spans="1:9" s="1" customFormat="1" ht="29.25" customHeight="1" x14ac:dyDescent="0.2">
      <c r="A81" s="95" t="s">
        <v>25</v>
      </c>
      <c r="B81" s="95"/>
      <c r="C81" s="95"/>
      <c r="D81" s="95"/>
      <c r="E81" s="95"/>
      <c r="I81" s="93"/>
    </row>
    <row r="82" spans="1:9" s="1" customFormat="1" ht="26.25" customHeight="1" x14ac:dyDescent="0.2">
      <c r="A82" s="95" t="s">
        <v>26</v>
      </c>
      <c r="B82" s="95"/>
      <c r="C82" s="95"/>
      <c r="D82" s="95"/>
      <c r="E82" s="95"/>
      <c r="I82" s="93"/>
    </row>
    <row r="83" spans="1:9" s="1" customFormat="1" ht="12.75" x14ac:dyDescent="0.2">
      <c r="A83" s="95"/>
      <c r="B83" s="95"/>
      <c r="C83" s="95"/>
      <c r="D83" s="95"/>
      <c r="E83" s="95"/>
      <c r="F83" s="95"/>
      <c r="G83" s="95"/>
      <c r="I83" s="93"/>
    </row>
    <row r="84" spans="1:9" ht="15.75" x14ac:dyDescent="0.25">
      <c r="A84" s="89"/>
      <c r="I84" s="92"/>
    </row>
  </sheetData>
  <mergeCells count="12">
    <mergeCell ref="A1:G1"/>
    <mergeCell ref="A83:G83"/>
    <mergeCell ref="A4:A5"/>
    <mergeCell ref="B4:B5"/>
    <mergeCell ref="C4:E4"/>
    <mergeCell ref="A6:E6"/>
    <mergeCell ref="A20:E20"/>
    <mergeCell ref="A45:E45"/>
    <mergeCell ref="A69:E69"/>
    <mergeCell ref="A80:E80"/>
    <mergeCell ref="A81:E81"/>
    <mergeCell ref="A82:E82"/>
  </mergeCells>
  <conditionalFormatting sqref="D12:D14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C17:C19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17:D19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C29:C31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29:D31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35:C37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35:D37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48:C5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48:D5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54:C5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54:D5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60:C62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60:D62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42:C4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42:D4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12:C1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4B910E-D542-4D44-A508-D08766D19F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8937E1-9709-43EF-8C42-79084F92228A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customXml/itemProps3.xml><?xml version="1.0" encoding="utf-8"?>
<ds:datastoreItem xmlns:ds="http://schemas.openxmlformats.org/officeDocument/2006/customXml" ds:itemID="{CAF2949F-9E45-4F6C-873D-DFAB16103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PIL-izsludinasana-2022-gads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2020-05-07T08:13:31Z</dcterms:created>
  <dcterms:modified xsi:type="dcterms:W3CDTF">2023-01-31T11:46:18Z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1900400</vt:r8>
  </property>
  <property fmtid="{D5CDD505-2E9C-101B-9397-08002B2CF9AE}" pid="4" name="MediaServiceImageTags">
    <vt:lpwstr/>
  </property>
</Properties>
</file>