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ubgovlv.sharepoint.com/sites/inf_dep/Koplietojamie dokumenti/General/ID/Statistika/Renate/Laikrindas/2023/Rezultāti-gads-2023/"/>
    </mc:Choice>
  </mc:AlternateContent>
  <xr:revisionPtr revIDLastSave="193" documentId="13_ncr:1_{24FEB6DD-FE1B-4D79-BF90-E8E3F2123B52}" xr6:coauthVersionLast="47" xr6:coauthVersionMax="47" xr10:uidLastSave="{124E988A-6807-4D40-B522-BB6C75D80964}"/>
  <bookViews>
    <workbookView xWindow="28680" yWindow="-120" windowWidth="29040" windowHeight="17640" xr2:uid="{3D1B5C98-4397-43E5-9153-2C592E656A21}"/>
  </bookViews>
  <sheets>
    <sheet name="ADJIL-rezultāti-2023-gad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1" i="1" s="1"/>
  <c r="H21" i="1" s="1"/>
  <c r="C24" i="1"/>
  <c r="D18" i="1"/>
  <c r="H18" i="1" s="1"/>
  <c r="C18" i="1"/>
  <c r="G18" i="1" s="1"/>
  <c r="D17" i="1"/>
  <c r="H17" i="1" s="1"/>
  <c r="C17" i="1"/>
  <c r="G17" i="1" s="1"/>
  <c r="D16" i="1"/>
  <c r="C16" i="1"/>
  <c r="G16" i="1" s="1"/>
  <c r="D13" i="1"/>
  <c r="H13" i="1" s="1"/>
  <c r="C13" i="1"/>
  <c r="G13" i="1" s="1"/>
  <c r="D12" i="1"/>
  <c r="H12" i="1" s="1"/>
  <c r="C12" i="1"/>
  <c r="G12" i="1" s="1"/>
  <c r="D11" i="1"/>
  <c r="H11" i="1" s="1"/>
  <c r="C11" i="1"/>
  <c r="H25" i="1"/>
  <c r="G25" i="1"/>
  <c r="F9" i="1"/>
  <c r="E9" i="1"/>
  <c r="F14" i="1"/>
  <c r="E14" i="1"/>
  <c r="E7" i="1" l="1"/>
  <c r="G24" i="1"/>
  <c r="C21" i="1"/>
  <c r="G21" i="1" s="1"/>
  <c r="H24" i="1"/>
  <c r="D14" i="1"/>
  <c r="H16" i="1"/>
  <c r="C14" i="1"/>
  <c r="C9" i="1"/>
  <c r="G9" i="1" s="1"/>
  <c r="D9" i="1"/>
  <c r="G11" i="1"/>
  <c r="D7" i="1" l="1"/>
  <c r="D26" i="1" s="1"/>
  <c r="H9" i="1"/>
  <c r="E26" i="1"/>
  <c r="G14" i="1"/>
  <c r="F7" i="1"/>
  <c r="H14" i="1"/>
  <c r="C7" i="1"/>
  <c r="F26" i="1" l="1"/>
  <c r="H7" i="1"/>
  <c r="G7" i="1"/>
  <c r="C26" i="1"/>
</calcChain>
</file>

<file path=xl/sharedStrings.xml><?xml version="1.0" encoding="utf-8"?>
<sst xmlns="http://schemas.openxmlformats.org/spreadsheetml/2006/main" count="36" uniqueCount="23">
  <si>
    <t xml:space="preserve">Aizsardzības un drošības jomas iepirkumu likuma publikāciju statistikas rādītāji </t>
  </si>
  <si>
    <t>Aktualizēts: 14.02.2024.</t>
  </si>
  <si>
    <t>Pārskata periods</t>
  </si>
  <si>
    <t>Dati</t>
  </si>
  <si>
    <t>2022. gada attiecīgā perioda dati</t>
  </si>
  <si>
    <t>Īpatsvars (%)</t>
  </si>
  <si>
    <t>Rezultātu paziņojumu skaits</t>
  </si>
  <si>
    <t xml:space="preserve">Kopējā noslēgtā līgumsumma (EUR bez PVN) </t>
  </si>
  <si>
    <t>Aizsardzības un drošības jomas iepirkumu likums</t>
  </si>
  <si>
    <t>Pavisam kopā</t>
  </si>
  <si>
    <t xml:space="preserve">t.sk. </t>
  </si>
  <si>
    <t>virs ES līgumcenu sliekšņa*</t>
  </si>
  <si>
    <t>Būvdarbi</t>
  </si>
  <si>
    <t>Piegāde</t>
  </si>
  <si>
    <t>Pakalpojumi</t>
  </si>
  <si>
    <t>zem ES līgumcenu sliekšņa**</t>
  </si>
  <si>
    <t>Saistībā ar norādi par ES fondiem</t>
  </si>
  <si>
    <r>
      <t>Kopējais īpatsvars ar norādi par ES fondiem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</si>
  <si>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Norāde par centralizētu iepirkumu</t>
  </si>
  <si>
    <r>
      <t>Kopējais īpatsvars centralizētie iepirkumi (salīdzinājumā ar kopējo noslēgto līgumsummu un skaitu,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</si>
  <si>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Rezultātu paziņojumu skaitu veido - Paziņojums par iepirkuma procedūras rezultātiem aizsardzības un drošības jomā, Paziņojums par iepirkuma procedūras rezultātiem</t>
  </si>
  <si>
    <t>* iepirkumi ar paredzamo līgumcenu, kas ir vienāda ar MK noteiktajām līgumcenu robežvērtībām vai lielāka par to</t>
  </si>
  <si>
    <t>** iepirkumi ar paredzamo līgumcenu, kas ir mazāka par MK noteiktajām līgumcenu robežvērtībām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</si>
</sst>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0" applyFont="1" applyBorder="1"/>
    <xf numFmtId="3" fontId="4" fillId="0" borderId="1" xfId="0" applyNumberFormat="1" applyFont="1" applyBorder="1"/>
    <xf numFmtId="164" fontId="2" fillId="0" borderId="0" xfId="0" applyNumberFormat="1" applyFont="1"/>
    <xf numFmtId="164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2" borderId="1" xfId="0" applyFont="1" applyFill="1" applyBorder="1"/>
    <xf numFmtId="164" fontId="2" fillId="2" borderId="1" xfId="0" applyNumberFormat="1" applyFont="1" applyFill="1" applyBorder="1"/>
    <xf numFmtId="0" fontId="5" fillId="0" borderId="1" xfId="0" applyFont="1" applyBorder="1"/>
    <xf numFmtId="3" fontId="6" fillId="0" borderId="1" xfId="0" applyNumberFormat="1" applyFont="1" applyBorder="1"/>
    <xf numFmtId="3" fontId="2" fillId="2" borderId="1" xfId="0" applyNumberFormat="1" applyFont="1" applyFill="1" applyBorder="1"/>
    <xf numFmtId="3" fontId="2" fillId="0" borderId="1" xfId="0" applyNumberFormat="1" applyFont="1" applyBorder="1"/>
    <xf numFmtId="0" fontId="2" fillId="0" borderId="5" xfId="0" applyFont="1" applyBorder="1" applyAlignment="1">
      <alignment horizontal="right"/>
    </xf>
    <xf numFmtId="0" fontId="2" fillId="0" borderId="5" xfId="0" applyFont="1" applyBorder="1"/>
    <xf numFmtId="3" fontId="2" fillId="0" borderId="5" xfId="0" applyNumberFormat="1" applyFont="1" applyBorder="1"/>
    <xf numFmtId="164" fontId="2" fillId="0" borderId="5" xfId="0" applyNumberFormat="1" applyFont="1" applyBorder="1"/>
    <xf numFmtId="0" fontId="2" fillId="0" borderId="6" xfId="0" applyFont="1" applyBorder="1"/>
    <xf numFmtId="3" fontId="2" fillId="0" borderId="6" xfId="0" applyNumberFormat="1" applyFont="1" applyBorder="1"/>
    <xf numFmtId="164" fontId="2" fillId="0" borderId="6" xfId="0" applyNumberFormat="1" applyFont="1" applyBorder="1"/>
    <xf numFmtId="0" fontId="3" fillId="4" borderId="1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right"/>
    </xf>
    <xf numFmtId="0" fontId="2" fillId="6" borderId="1" xfId="0" applyFont="1" applyFill="1" applyBorder="1" applyAlignment="1">
      <alignment wrapText="1"/>
    </xf>
    <xf numFmtId="0" fontId="0" fillId="6" borderId="1" xfId="0" applyFill="1" applyBorder="1"/>
    <xf numFmtId="164" fontId="0" fillId="6" borderId="1" xfId="0" applyNumberFormat="1" applyFill="1" applyBorder="1"/>
    <xf numFmtId="0" fontId="2" fillId="0" borderId="0" xfId="0" applyFont="1" applyAlignment="1">
      <alignment wrapText="1"/>
    </xf>
    <xf numFmtId="0" fontId="3" fillId="7" borderId="6" xfId="0" applyFont="1" applyFill="1" applyBorder="1" applyAlignment="1">
      <alignment horizontal="left" wrapText="1"/>
    </xf>
    <xf numFmtId="0" fontId="2" fillId="8" borderId="1" xfId="0" applyFont="1" applyFill="1" applyBorder="1" applyAlignment="1">
      <alignment wrapText="1"/>
    </xf>
    <xf numFmtId="0" fontId="2" fillId="8" borderId="1" xfId="0" applyFont="1" applyFill="1" applyBorder="1"/>
    <xf numFmtId="164" fontId="2" fillId="8" borderId="1" xfId="0" applyNumberFormat="1" applyFont="1" applyFill="1" applyBorder="1"/>
    <xf numFmtId="165" fontId="2" fillId="8" borderId="1" xfId="0" applyNumberFormat="1" applyFont="1" applyFill="1" applyBorder="1"/>
    <xf numFmtId="3" fontId="0" fillId="0" borderId="1" xfId="0" applyNumberFormat="1" applyBorder="1"/>
    <xf numFmtId="164" fontId="0" fillId="6" borderId="6" xfId="0" applyNumberFormat="1" applyFill="1" applyBorder="1"/>
    <xf numFmtId="3" fontId="0" fillId="0" borderId="5" xfId="0" applyNumberFormat="1" applyBorder="1"/>
    <xf numFmtId="0" fontId="2" fillId="6" borderId="6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2" fontId="1" fillId="0" borderId="0" xfId="0" applyNumberFormat="1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7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25E5C-0BDC-4F00-A7F8-B6B719966DB1}">
  <dimension ref="A1:J34"/>
  <sheetViews>
    <sheetView tabSelected="1" topLeftCell="A15" workbookViewId="0">
      <selection activeCell="D24" sqref="D24"/>
    </sheetView>
  </sheetViews>
  <sheetFormatPr defaultRowHeight="14.45"/>
  <cols>
    <col min="1" max="1" width="52.42578125" bestFit="1" customWidth="1"/>
    <col min="2" max="2" width="8.28515625" customWidth="1"/>
    <col min="3" max="3" width="10" customWidth="1"/>
    <col min="4" max="4" width="13.140625" customWidth="1"/>
    <col min="5" max="5" width="10" customWidth="1"/>
    <col min="6" max="6" width="11.28515625" customWidth="1"/>
    <col min="7" max="7" width="10.28515625" customWidth="1"/>
    <col min="8" max="9" width="10.85546875" bestFit="1" customWidth="1"/>
  </cols>
  <sheetData>
    <row r="1" spans="1:10" ht="15.6">
      <c r="A1" s="42" t="s">
        <v>0</v>
      </c>
      <c r="B1" s="42"/>
      <c r="C1" s="42"/>
      <c r="D1" s="42"/>
      <c r="E1" s="42"/>
      <c r="F1" s="42"/>
      <c r="G1" s="42"/>
    </row>
    <row r="2" spans="1:10" s="1" customFormat="1" ht="12.95">
      <c r="A2" s="1" t="s">
        <v>1</v>
      </c>
    </row>
    <row r="3" spans="1:10" s="1" customFormat="1" ht="12.95"/>
    <row r="4" spans="1:10" s="1" customFormat="1" ht="12.95">
      <c r="A4" s="43"/>
      <c r="B4" s="44" t="s">
        <v>2</v>
      </c>
      <c r="C4" s="45" t="s">
        <v>3</v>
      </c>
      <c r="D4" s="45"/>
      <c r="E4" s="46" t="s">
        <v>4</v>
      </c>
      <c r="F4" s="46"/>
      <c r="G4" s="45" t="s">
        <v>5</v>
      </c>
      <c r="H4" s="45"/>
    </row>
    <row r="5" spans="1:10" s="1" customFormat="1" ht="65.099999999999994">
      <c r="A5" s="43"/>
      <c r="B5" s="44"/>
      <c r="C5" s="2" t="s">
        <v>6</v>
      </c>
      <c r="D5" s="2" t="s">
        <v>7</v>
      </c>
      <c r="E5" s="2" t="s">
        <v>6</v>
      </c>
      <c r="F5" s="2" t="s">
        <v>7</v>
      </c>
      <c r="G5" s="2" t="s">
        <v>6</v>
      </c>
      <c r="H5" s="2" t="s">
        <v>7</v>
      </c>
    </row>
    <row r="6" spans="1:10" s="1" customFormat="1" ht="12.95">
      <c r="A6" s="39" t="s">
        <v>8</v>
      </c>
      <c r="B6" s="40"/>
      <c r="C6" s="40"/>
      <c r="D6" s="40"/>
      <c r="E6" s="40"/>
      <c r="F6" s="40"/>
      <c r="G6" s="40"/>
      <c r="H6" s="41"/>
    </row>
    <row r="7" spans="1:10" s="1" customFormat="1" ht="12.95">
      <c r="A7" s="3" t="s">
        <v>9</v>
      </c>
      <c r="B7" s="4">
        <v>2023</v>
      </c>
      <c r="C7" s="5">
        <f>C9+C14</f>
        <v>57</v>
      </c>
      <c r="D7" s="5">
        <f>D9+D14</f>
        <v>163678399</v>
      </c>
      <c r="E7" s="5">
        <f>E9+E14</f>
        <v>62</v>
      </c>
      <c r="F7" s="5">
        <f>F9+F14</f>
        <v>105469411</v>
      </c>
      <c r="G7" s="6">
        <f>(C7-E7)/E7*100</f>
        <v>-8.064516129032258</v>
      </c>
      <c r="H7" s="7">
        <f>(D7-F7)/F7*100</f>
        <v>55.190398285243106</v>
      </c>
    </row>
    <row r="8" spans="1:10" s="1" customFormat="1" ht="12.95">
      <c r="A8" s="8" t="s">
        <v>10</v>
      </c>
      <c r="B8" s="9"/>
      <c r="C8" s="9"/>
      <c r="D8" s="9"/>
      <c r="E8" s="9"/>
      <c r="F8" s="9"/>
      <c r="G8" s="10"/>
      <c r="H8" s="10"/>
    </row>
    <row r="9" spans="1:10" s="1" customFormat="1" ht="12.95">
      <c r="A9" s="11" t="s">
        <v>11</v>
      </c>
      <c r="B9" s="4">
        <v>2023</v>
      </c>
      <c r="C9" s="12">
        <f>C11+C12+C13</f>
        <v>29</v>
      </c>
      <c r="D9" s="12">
        <f>D11+D12+D13</f>
        <v>154222849</v>
      </c>
      <c r="E9" s="12">
        <f>E11+E12+E13</f>
        <v>28</v>
      </c>
      <c r="F9" s="12">
        <f>F11+F12+F13</f>
        <v>95818730</v>
      </c>
      <c r="G9" s="6">
        <f>(C9-E9)/E9*100</f>
        <v>3.5714285714285712</v>
      </c>
      <c r="H9" s="7">
        <f>(D9-F9)/F9*100</f>
        <v>60.952716655710212</v>
      </c>
    </row>
    <row r="10" spans="1:10" s="1" customFormat="1" ht="12.75">
      <c r="A10" s="8" t="s">
        <v>10</v>
      </c>
      <c r="B10" s="9"/>
      <c r="C10" s="13"/>
      <c r="D10" s="13"/>
      <c r="E10" s="9"/>
      <c r="F10" s="9"/>
      <c r="G10" s="10"/>
      <c r="H10" s="10"/>
      <c r="J10" s="47"/>
    </row>
    <row r="11" spans="1:10" s="1" customFormat="1" ht="12.95">
      <c r="A11" s="8" t="s">
        <v>12</v>
      </c>
      <c r="B11" s="4">
        <v>2023</v>
      </c>
      <c r="C11" s="14">
        <f>4+2</f>
        <v>6</v>
      </c>
      <c r="D11" s="14">
        <f>17811737+5770950</f>
        <v>23582687</v>
      </c>
      <c r="E11" s="14">
        <v>1</v>
      </c>
      <c r="F11" s="14">
        <v>10224916</v>
      </c>
      <c r="G11" s="7">
        <f>(C11-E11)/E11*100</f>
        <v>500</v>
      </c>
      <c r="H11" s="7">
        <f>(D11-F11)/F11*100</f>
        <v>130.63942041186451</v>
      </c>
    </row>
    <row r="12" spans="1:10" s="1" customFormat="1" ht="12.95">
      <c r="A12" s="8" t="s">
        <v>13</v>
      </c>
      <c r="B12" s="4">
        <v>2023</v>
      </c>
      <c r="C12" s="14">
        <f>10+1</f>
        <v>11</v>
      </c>
      <c r="D12" s="14">
        <f>45532517+1789248</f>
        <v>47321765</v>
      </c>
      <c r="E12" s="14">
        <v>15</v>
      </c>
      <c r="F12" s="14">
        <v>69973176</v>
      </c>
      <c r="G12" s="7">
        <f>(C12-E12)/E12*100</f>
        <v>-26.666666666666668</v>
      </c>
      <c r="H12" s="7">
        <f t="shared" ref="G12:H13" si="0">(D12-F12)/F12*100</f>
        <v>-32.371563354506016</v>
      </c>
    </row>
    <row r="13" spans="1:10" s="1" customFormat="1" ht="12.95">
      <c r="A13" s="8" t="s">
        <v>14</v>
      </c>
      <c r="B13" s="4">
        <v>2023</v>
      </c>
      <c r="C13" s="14">
        <f>10+2</f>
        <v>12</v>
      </c>
      <c r="D13" s="14">
        <f>81267447+2050950</f>
        <v>83318397</v>
      </c>
      <c r="E13" s="14">
        <v>12</v>
      </c>
      <c r="F13" s="14">
        <v>15620638</v>
      </c>
      <c r="G13" s="7">
        <f t="shared" si="0"/>
        <v>0</v>
      </c>
      <c r="H13" s="7">
        <f t="shared" si="0"/>
        <v>433.3866452829904</v>
      </c>
    </row>
    <row r="14" spans="1:10" s="1" customFormat="1" ht="12.95">
      <c r="A14" s="11" t="s">
        <v>15</v>
      </c>
      <c r="B14" s="4">
        <v>2023</v>
      </c>
      <c r="C14" s="12">
        <f>C16+C17+C18</f>
        <v>28</v>
      </c>
      <c r="D14" s="12">
        <f>D16+D17+D18</f>
        <v>9455550</v>
      </c>
      <c r="E14" s="12">
        <f>E16+E17+E18</f>
        <v>34</v>
      </c>
      <c r="F14" s="12">
        <f>F16+F17+F18</f>
        <v>9650681</v>
      </c>
      <c r="G14" s="7">
        <f t="shared" ref="G14:H14" si="1">(C14-E14)/E14*100</f>
        <v>-17.647058823529413</v>
      </c>
      <c r="H14" s="7">
        <f t="shared" si="1"/>
        <v>-2.0219402133383126</v>
      </c>
    </row>
    <row r="15" spans="1:10" s="1" customFormat="1" ht="12.95">
      <c r="A15" s="8" t="s">
        <v>10</v>
      </c>
      <c r="B15" s="9"/>
      <c r="C15" s="13"/>
      <c r="D15" s="13"/>
      <c r="E15" s="9"/>
      <c r="F15" s="13"/>
      <c r="G15" s="10"/>
      <c r="H15" s="10"/>
    </row>
    <row r="16" spans="1:10" s="1" customFormat="1" ht="12.95">
      <c r="A16" s="8" t="s">
        <v>12</v>
      </c>
      <c r="B16" s="4">
        <v>2023</v>
      </c>
      <c r="C16" s="14">
        <f>4+1</f>
        <v>5</v>
      </c>
      <c r="D16" s="14">
        <f>1742059+3313687</f>
        <v>5055746</v>
      </c>
      <c r="E16" s="14">
        <v>6</v>
      </c>
      <c r="F16" s="14">
        <v>6869931</v>
      </c>
      <c r="G16" s="7">
        <f t="shared" ref="G16:H18" si="2">(C16-E16)/E16*100</f>
        <v>-16.666666666666664</v>
      </c>
      <c r="H16" s="7">
        <f t="shared" si="2"/>
        <v>-26.407616029913545</v>
      </c>
    </row>
    <row r="17" spans="1:8" s="1" customFormat="1" ht="12.95">
      <c r="A17" s="8" t="s">
        <v>13</v>
      </c>
      <c r="B17" s="4">
        <v>2023</v>
      </c>
      <c r="C17" s="14">
        <f>9+1</f>
        <v>10</v>
      </c>
      <c r="D17" s="14">
        <f>1942795+119071</f>
        <v>2061866</v>
      </c>
      <c r="E17" s="14">
        <v>10</v>
      </c>
      <c r="F17" s="14">
        <v>1058071</v>
      </c>
      <c r="G17" s="7">
        <f t="shared" si="2"/>
        <v>0</v>
      </c>
      <c r="H17" s="7">
        <f t="shared" si="2"/>
        <v>94.870287532689204</v>
      </c>
    </row>
    <row r="18" spans="1:8" s="1" customFormat="1" ht="13.5" thickBot="1">
      <c r="A18" s="15" t="s">
        <v>14</v>
      </c>
      <c r="B18" s="16">
        <v>2023</v>
      </c>
      <c r="C18" s="17">
        <f>12+1</f>
        <v>13</v>
      </c>
      <c r="D18" s="17">
        <f>2201538+136400</f>
        <v>2337938</v>
      </c>
      <c r="E18" s="17">
        <v>18</v>
      </c>
      <c r="F18" s="17">
        <v>1722679</v>
      </c>
      <c r="G18" s="18">
        <f t="shared" si="2"/>
        <v>-27.777777777777779</v>
      </c>
      <c r="H18" s="18">
        <f t="shared" si="2"/>
        <v>35.715243524765789</v>
      </c>
    </row>
    <row r="19" spans="1:8">
      <c r="A19" s="30" t="s">
        <v>16</v>
      </c>
      <c r="B19" s="19">
        <v>2023</v>
      </c>
      <c r="C19" s="19">
        <v>0</v>
      </c>
      <c r="D19" s="20">
        <v>0</v>
      </c>
      <c r="E19" s="20">
        <v>0</v>
      </c>
      <c r="F19" s="20">
        <v>0</v>
      </c>
      <c r="G19" s="21">
        <v>0</v>
      </c>
      <c r="H19" s="21">
        <v>0</v>
      </c>
    </row>
    <row r="20" spans="1:8" ht="26.45">
      <c r="A20" s="31" t="s">
        <v>17</v>
      </c>
      <c r="B20" s="32">
        <v>2023</v>
      </c>
      <c r="C20" s="33">
        <v>0</v>
      </c>
      <c r="D20" s="34">
        <v>0</v>
      </c>
      <c r="E20" s="34">
        <v>0</v>
      </c>
      <c r="F20" s="34">
        <v>0</v>
      </c>
      <c r="G20" s="32"/>
      <c r="H20" s="32"/>
    </row>
    <row r="21" spans="1:8">
      <c r="A21" s="22" t="s">
        <v>18</v>
      </c>
      <c r="B21" s="4">
        <v>2023</v>
      </c>
      <c r="C21" s="35">
        <f>C23+C24+C25</f>
        <v>15</v>
      </c>
      <c r="D21" s="35">
        <f>D23+D24+D25</f>
        <v>30102772</v>
      </c>
      <c r="E21" s="4">
        <v>21</v>
      </c>
      <c r="F21" s="14">
        <v>48284412</v>
      </c>
      <c r="G21" s="7">
        <f>(C21-E21)/E21*100</f>
        <v>-28.571428571428569</v>
      </c>
      <c r="H21" s="7">
        <f>(D21-F21)/F21*100</f>
        <v>-37.655299602695791</v>
      </c>
    </row>
    <row r="22" spans="1:8">
      <c r="A22" s="23" t="s">
        <v>10</v>
      </c>
      <c r="B22" s="9"/>
      <c r="C22" s="9"/>
      <c r="D22" s="13"/>
      <c r="E22" s="13"/>
      <c r="F22" s="13"/>
      <c r="G22" s="13"/>
      <c r="H22" s="9"/>
    </row>
    <row r="23" spans="1:8">
      <c r="A23" s="24" t="s">
        <v>12</v>
      </c>
      <c r="B23" s="4">
        <v>2023</v>
      </c>
      <c r="C23" s="35">
        <v>0</v>
      </c>
      <c r="D23" s="35">
        <v>0</v>
      </c>
      <c r="E23" s="4">
        <v>0</v>
      </c>
      <c r="F23" s="14">
        <v>0</v>
      </c>
      <c r="G23" s="7">
        <v>0</v>
      </c>
      <c r="H23" s="7">
        <v>0</v>
      </c>
    </row>
    <row r="24" spans="1:8">
      <c r="A24" s="24" t="s">
        <v>13</v>
      </c>
      <c r="B24" s="4">
        <v>2023</v>
      </c>
      <c r="C24" s="35">
        <f>9+2</f>
        <v>11</v>
      </c>
      <c r="D24" s="35">
        <f>25950651+1908319</f>
        <v>27858970</v>
      </c>
      <c r="E24" s="4">
        <v>14</v>
      </c>
      <c r="F24" s="14">
        <v>35748519</v>
      </c>
      <c r="G24" s="7">
        <f>(C24-E24)/E24*100</f>
        <v>-21.428571428571427</v>
      </c>
      <c r="H24" s="7">
        <f>(D24-F24)/F24*100</f>
        <v>-22.069582798660832</v>
      </c>
    </row>
    <row r="25" spans="1:8" ht="15" thickBot="1">
      <c r="A25" s="25" t="s">
        <v>14</v>
      </c>
      <c r="B25" s="16">
        <v>2023</v>
      </c>
      <c r="C25" s="37">
        <v>4</v>
      </c>
      <c r="D25" s="37">
        <v>2243802</v>
      </c>
      <c r="E25" s="16">
        <v>7</v>
      </c>
      <c r="F25" s="17">
        <v>12535893</v>
      </c>
      <c r="G25" s="18">
        <f>(C25-E25)/E25*100</f>
        <v>-42.857142857142854</v>
      </c>
      <c r="H25" s="18">
        <f>(D25-F25)/F25*100</f>
        <v>-82.100979962097625</v>
      </c>
    </row>
    <row r="26" spans="1:8" ht="26.45">
      <c r="A26" s="26" t="s">
        <v>19</v>
      </c>
      <c r="B26" s="38">
        <v>2023</v>
      </c>
      <c r="C26" s="36">
        <f>E21/C7*100</f>
        <v>36.84210526315789</v>
      </c>
      <c r="D26" s="36">
        <f>F21/D7*100</f>
        <v>29.499562737047548</v>
      </c>
      <c r="E26" s="28">
        <f>E21/E7*100</f>
        <v>33.87096774193548</v>
      </c>
      <c r="F26" s="28">
        <f>F21/F7*100</f>
        <v>45.780488904029241</v>
      </c>
      <c r="G26" s="27"/>
      <c r="H26" s="27"/>
    </row>
    <row r="27" spans="1:8" ht="47.25" customHeight="1">
      <c r="A27" s="29" t="s">
        <v>20</v>
      </c>
    </row>
    <row r="28" spans="1:8" s="1" customFormat="1" ht="27">
      <c r="A28" s="29" t="s">
        <v>21</v>
      </c>
    </row>
    <row r="29" spans="1:8" s="1" customFormat="1" ht="26.1">
      <c r="A29" s="29" t="s">
        <v>22</v>
      </c>
    </row>
    <row r="30" spans="1:8" s="1" customFormat="1" ht="12.95"/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</sheetData>
  <mergeCells count="7">
    <mergeCell ref="A6:H6"/>
    <mergeCell ref="A1:G1"/>
    <mergeCell ref="A4:A5"/>
    <mergeCell ref="B4:B5"/>
    <mergeCell ref="C4:D4"/>
    <mergeCell ref="E4:F4"/>
    <mergeCell ref="G4:H4"/>
  </mergeCells>
  <conditionalFormatting sqref="C11:C13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16:C18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C23:C25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D11:D13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D16:D18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D23:D25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E11:E13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E16:E18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E23:E25">
    <cfRule type="iconSet" priority="8">
      <iconSet iconSet="3Arrows">
        <cfvo type="percent" val="0"/>
        <cfvo type="percent" val="33"/>
        <cfvo type="percent" val="67"/>
      </iconSet>
    </cfRule>
  </conditionalFormatting>
  <conditionalFormatting sqref="F11:F13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F16:F18"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F23:F25">
    <cfRule type="iconSet" priority="7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626BBD0903124A8BE549742AC2495B" ma:contentTypeVersion="15" ma:contentTypeDescription="Create a new document." ma:contentTypeScope="" ma:versionID="acf0ec163f3a5054c303d7762be8fb14">
  <xsd:schema xmlns:xsd="http://www.w3.org/2001/XMLSchema" xmlns:xs="http://www.w3.org/2001/XMLSchema" xmlns:p="http://schemas.microsoft.com/office/2006/metadata/properties" xmlns:ns2="544998ca-8e64-45f6-9a2d-c1086fce7cc6" xmlns:ns3="2bd09435-a6f8-4b25-a728-35d6bfb889dd" targetNamespace="http://schemas.microsoft.com/office/2006/metadata/properties" ma:root="true" ma:fieldsID="3ba1c195195546522971de7af0c2ad8b" ns2:_="" ns3:_="">
    <xsd:import namespace="544998ca-8e64-45f6-9a2d-c1086fce7cc6"/>
    <xsd:import namespace="2bd09435-a6f8-4b25-a728-35d6bfb88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998ca-8e64-45f6-9a2d-c1086fce7c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01d4dec-29c4-41e7-989f-1fbfffcc4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d09435-a6f8-4b25-a728-35d6bfb889d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de5db8-ad67-46a7-ab1c-06d3ca70f8dc}" ma:internalName="TaxCatchAll" ma:showField="CatchAllData" ma:web="2bd09435-a6f8-4b25-a728-35d6bfb88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4998ca-8e64-45f6-9a2d-c1086fce7cc6">
      <Terms xmlns="http://schemas.microsoft.com/office/infopath/2007/PartnerControls"/>
    </lcf76f155ced4ddcb4097134ff3c332f>
    <TaxCatchAll xmlns="2bd09435-a6f8-4b25-a728-35d6bfb889dd" xsi:nil="true"/>
    <SharedWithUsers xmlns="2bd09435-a6f8-4b25-a728-35d6bfb889dd">
      <UserInfo>
        <DisplayName>Marika Vizule</DisplayName>
        <AccountId>18</AccountId>
        <AccountType/>
      </UserInfo>
      <UserInfo>
        <DisplayName>Evija Mozga</DisplayName>
        <AccountId>12</AccountId>
        <AccountType/>
      </UserInfo>
      <UserInfo>
        <DisplayName>Renāte Kundziņa</DisplayName>
        <AccountId>15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3197FD-8A8D-4BB2-92D4-434089CC0FCC}"/>
</file>

<file path=customXml/itemProps2.xml><?xml version="1.0" encoding="utf-8"?>
<ds:datastoreItem xmlns:ds="http://schemas.openxmlformats.org/officeDocument/2006/customXml" ds:itemID="{D9900972-BA1B-4FAC-AA78-61C45077C3BB}"/>
</file>

<file path=customXml/itemProps3.xml><?xml version="1.0" encoding="utf-8"?>
<ds:datastoreItem xmlns:ds="http://schemas.openxmlformats.org/officeDocument/2006/customXml" ds:itemID="{B6B42B56-5D77-45FB-96F8-4960C42DE3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Renāte Kundziņa</dc:creator>
  <cp:keywords/>
  <dc:description/>
  <cp:lastModifiedBy>Marika Vizule</cp:lastModifiedBy>
  <cp:revision/>
  <dcterms:created xsi:type="dcterms:W3CDTF">2020-12-07T10:50:35Z</dcterms:created>
  <dcterms:modified xsi:type="dcterms:W3CDTF">2024-02-22T10:01:36Z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0x01010008626BBD0903124A8BE549742AC2495B</vt:lpwstr>
  </property>
  <property fmtid="{D5CDD505-2E9C-101B-9397-08002B2CF9AE}" pid="3" name="Order">
    <vt:r8>1905600</vt:r8>
  </property>
  <property fmtid="{D5CDD505-2E9C-101B-9397-08002B2CF9AE}" pid="4" name="MediaServiceImageTags">
    <vt:lpwstr/>
  </property>
</Properties>
</file>