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iubgovlv.sharepoint.com/sites/inf_dep/Koplietojamie dokumenti/General/ID/Statistika/2024/Pārskati/1-PIL dati/"/>
    </mc:Choice>
  </mc:AlternateContent>
  <xr:revisionPtr revIDLastSave="834" documentId="8_{2D57C221-FCC9-49AA-9916-F5A1C493BCB8}" xr6:coauthVersionLast="47" xr6:coauthVersionMax="47" xr10:uidLastSave="{F7454ECD-2E9E-45B8-92BD-8816DCB6148F}"/>
  <bookViews>
    <workbookView xWindow="-28920" yWindow="-120" windowWidth="29040" windowHeight="17640" tabRatio="762" activeTab="6" xr2:uid="{00000000-000D-0000-FFFF-FFFF00000000}"/>
  </bookViews>
  <sheets>
    <sheet name="PIL_2023_gads" sheetId="2" r:id="rId1"/>
    <sheet name="Satura_rādītājs_metodoloģija" sheetId="3" r:id="rId2"/>
    <sheet name="1_galvenie_rādītāji" sheetId="4" r:id="rId3"/>
    <sheet name="2_3_panta_izņēmumi" sheetId="6" r:id="rId4"/>
    <sheet name="2_4_panta_iznemumi" sheetId="15" r:id="rId5"/>
    <sheet name="2_5_panta_izņēmumi" sheetId="5" r:id="rId6"/>
    <sheet name="2_dinamika" sheetId="7" r:id="rId7"/>
    <sheet name="3_fakt_izmaksas_un_dinamika" sheetId="8" r:id="rId8"/>
    <sheet name="4_secinājumi" sheetId="14" r:id="rId9"/>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4" l="1"/>
  <c r="C26" i="4"/>
  <c r="B27" i="4"/>
  <c r="B26" i="4"/>
  <c r="W16" i="7"/>
  <c r="G4" i="7"/>
  <c r="G5" i="7"/>
  <c r="D9" i="7"/>
  <c r="D6" i="7"/>
  <c r="G5" i="4"/>
  <c r="M25" i="5"/>
  <c r="N25" i="5"/>
  <c r="M26" i="5"/>
  <c r="M24" i="5"/>
  <c r="K25" i="5"/>
  <c r="K26" i="5"/>
  <c r="K24" i="5"/>
  <c r="K54" i="5"/>
  <c r="L54" i="5"/>
  <c r="M54" i="5"/>
  <c r="N54" i="5"/>
  <c r="G6" i="4"/>
  <c r="C21" i="8"/>
  <c r="B21" i="8"/>
  <c r="C20" i="8"/>
  <c r="B20" i="8"/>
  <c r="C19" i="8"/>
  <c r="B19" i="8"/>
  <c r="I14" i="8"/>
  <c r="H14" i="8"/>
  <c r="E14" i="8"/>
  <c r="D14" i="8"/>
  <c r="G14" i="8"/>
  <c r="F14" i="8"/>
  <c r="C14" i="8"/>
  <c r="B14" i="8"/>
  <c r="N24" i="5"/>
  <c r="L25" i="5"/>
  <c r="L24" i="5"/>
  <c r="D18" i="6"/>
  <c r="C5" i="4"/>
  <c r="K13" i="8"/>
  <c r="K12" i="8"/>
  <c r="J13" i="8"/>
  <c r="J12" i="8"/>
  <c r="E40" i="7"/>
  <c r="H40" i="7"/>
  <c r="E39" i="7"/>
  <c r="H39" i="7"/>
  <c r="B41" i="7"/>
  <c r="D5" i="15"/>
  <c r="D6" i="15"/>
  <c r="D7" i="15"/>
  <c r="D4" i="15"/>
  <c r="B5" i="15"/>
  <c r="B6" i="15"/>
  <c r="B7" i="15"/>
  <c r="B4" i="15"/>
  <c r="E56" i="6"/>
  <c r="G11" i="7"/>
  <c r="D56" i="6"/>
  <c r="G8" i="7"/>
  <c r="C56" i="6"/>
  <c r="G10" i="7"/>
  <c r="B56" i="6"/>
  <c r="G7" i="7"/>
  <c r="D26" i="6"/>
  <c r="B26" i="6"/>
  <c r="E6" i="4"/>
  <c r="E5" i="4"/>
  <c r="C6" i="4"/>
  <c r="D13" i="6"/>
  <c r="D14" i="6"/>
  <c r="D15" i="6"/>
  <c r="D16" i="6"/>
  <c r="D17" i="6"/>
  <c r="D19" i="6"/>
  <c r="D20" i="6"/>
  <c r="D21" i="6"/>
  <c r="D22" i="6"/>
  <c r="D23" i="6"/>
  <c r="D24" i="6"/>
  <c r="D25" i="6"/>
  <c r="D5" i="6"/>
  <c r="D6" i="6"/>
  <c r="D7" i="6"/>
  <c r="D8" i="6"/>
  <c r="D9" i="6"/>
  <c r="D10" i="6"/>
  <c r="D11" i="6"/>
  <c r="D12" i="6"/>
  <c r="D4" i="6"/>
  <c r="B24" i="6"/>
  <c r="B25" i="6"/>
  <c r="B17" i="6"/>
  <c r="B18" i="6"/>
  <c r="B19" i="6"/>
  <c r="B20" i="6"/>
  <c r="B21" i="6"/>
  <c r="B22" i="6"/>
  <c r="B23" i="6"/>
  <c r="B14" i="6"/>
  <c r="B15" i="6"/>
  <c r="B16" i="6"/>
  <c r="B10" i="6"/>
  <c r="B11" i="6"/>
  <c r="B12" i="6"/>
  <c r="B13" i="6"/>
  <c r="B7" i="6"/>
  <c r="B8" i="6"/>
  <c r="B9" i="6"/>
  <c r="B5" i="6"/>
  <c r="B6" i="6"/>
  <c r="B4" i="6"/>
  <c r="G18" i="7"/>
  <c r="G17" i="7"/>
  <c r="G24" i="7"/>
  <c r="G21" i="7"/>
  <c r="G23" i="7"/>
  <c r="G20" i="7"/>
  <c r="K23" i="5"/>
  <c r="M23" i="5"/>
  <c r="M20" i="5"/>
  <c r="M21" i="5"/>
  <c r="M22" i="5"/>
  <c r="M17" i="5"/>
  <c r="M18" i="5"/>
  <c r="M19" i="5"/>
  <c r="M14" i="5"/>
  <c r="M15" i="5"/>
  <c r="M16" i="5"/>
  <c r="M11" i="5"/>
  <c r="M12" i="5"/>
  <c r="M13" i="5"/>
  <c r="M8" i="5"/>
  <c r="M9" i="5"/>
  <c r="M10" i="5"/>
  <c r="M6" i="5"/>
  <c r="M7" i="5"/>
  <c r="M5" i="5"/>
  <c r="K17" i="5"/>
  <c r="K18" i="5"/>
  <c r="K19" i="5"/>
  <c r="K20" i="5"/>
  <c r="K21" i="5"/>
  <c r="K22" i="5"/>
  <c r="K10" i="5"/>
  <c r="K11" i="5"/>
  <c r="K12" i="5"/>
  <c r="K13" i="5"/>
  <c r="K14" i="5"/>
  <c r="K15" i="5"/>
  <c r="K16" i="5"/>
  <c r="K9" i="5"/>
  <c r="K8" i="5"/>
  <c r="K7" i="5"/>
  <c r="K6" i="5"/>
  <c r="K5" i="5"/>
  <c r="B27" i="6"/>
  <c r="C41" i="7"/>
  <c r="D41" i="7"/>
  <c r="E41" i="7"/>
  <c r="D27" i="6"/>
  <c r="E25" i="7"/>
  <c r="D25" i="7"/>
  <c r="C25" i="7"/>
  <c r="E22" i="7"/>
  <c r="D22" i="7"/>
  <c r="C22" i="7"/>
  <c r="E19" i="7"/>
  <c r="D19" i="7"/>
  <c r="C19" i="7"/>
  <c r="E12" i="7"/>
  <c r="D12" i="7"/>
  <c r="C12" i="7"/>
  <c r="E9" i="7"/>
  <c r="C9" i="7"/>
  <c r="E6" i="7"/>
  <c r="C6" i="7"/>
  <c r="H41" i="7"/>
  <c r="T32" i="7"/>
  <c r="V16" i="7"/>
  <c r="U16" i="7"/>
  <c r="T16" i="7"/>
  <c r="S16" i="7"/>
  <c r="W3" i="7"/>
  <c r="V3" i="7"/>
  <c r="U3" i="7"/>
  <c r="T3" i="7"/>
  <c r="S3" i="7"/>
  <c r="Y10" i="8"/>
  <c r="X10" i="8"/>
  <c r="W10" i="8"/>
  <c r="V10" i="8"/>
  <c r="U10" i="8"/>
  <c r="H6" i="4"/>
  <c r="H5" i="4"/>
  <c r="G7" i="4"/>
  <c r="L23" i="5"/>
  <c r="N22" i="5"/>
  <c r="N23" i="5"/>
  <c r="L22" i="5"/>
  <c r="L16" i="5"/>
  <c r="B34" i="15"/>
  <c r="E18" i="15"/>
  <c r="D18" i="15"/>
  <c r="C18" i="15"/>
  <c r="B18" i="15"/>
  <c r="D8" i="15"/>
  <c r="E4" i="15"/>
  <c r="B8" i="15"/>
  <c r="Q22" i="15"/>
  <c r="E17" i="4"/>
  <c r="G40" i="7"/>
  <c r="J40" i="7"/>
  <c r="P22" i="15"/>
  <c r="D17" i="4"/>
  <c r="F40" i="7"/>
  <c r="I40" i="7"/>
  <c r="Q21" i="15"/>
  <c r="E16" i="4"/>
  <c r="G39" i="7"/>
  <c r="J39" i="7"/>
  <c r="P21" i="15"/>
  <c r="D16" i="4"/>
  <c r="F39" i="7"/>
  <c r="I39" i="7"/>
  <c r="E7" i="15"/>
  <c r="E5" i="15"/>
  <c r="E6" i="15"/>
  <c r="E8" i="15"/>
  <c r="C4" i="15"/>
  <c r="C5" i="15"/>
  <c r="C7" i="15"/>
  <c r="C8" i="15"/>
  <c r="C6" i="15"/>
  <c r="X12" i="8"/>
  <c r="X11" i="8"/>
  <c r="D18" i="4"/>
  <c r="U16" i="4"/>
  <c r="E18" i="4"/>
  <c r="U17" i="4"/>
  <c r="F41" i="7"/>
  <c r="D48" i="7"/>
  <c r="D47" i="7"/>
  <c r="C48" i="7"/>
  <c r="C47" i="7"/>
  <c r="B48" i="7"/>
  <c r="B47" i="7"/>
  <c r="D32" i="7"/>
  <c r="D31" i="7"/>
  <c r="C32" i="7"/>
  <c r="C31" i="7"/>
  <c r="B32" i="7"/>
  <c r="B31" i="7"/>
  <c r="I41" i="7"/>
  <c r="U32" i="7"/>
  <c r="F25" i="7"/>
  <c r="V18" i="7"/>
  <c r="F22" i="7"/>
  <c r="V17" i="7"/>
  <c r="F19" i="7"/>
  <c r="F12" i="7"/>
  <c r="V5" i="7"/>
  <c r="F9" i="7"/>
  <c r="V4" i="7"/>
  <c r="F6" i="7"/>
  <c r="B7" i="4"/>
  <c r="H7" i="4"/>
  <c r="C28" i="4"/>
  <c r="B28" i="4"/>
  <c r="U11" i="8"/>
  <c r="U12" i="8"/>
  <c r="V11" i="8"/>
  <c r="V12" i="8"/>
  <c r="W11" i="8"/>
  <c r="J14" i="8"/>
  <c r="K14" i="8"/>
  <c r="D6" i="8"/>
  <c r="E4" i="8"/>
  <c r="B6" i="8"/>
  <c r="C6" i="8"/>
  <c r="W12" i="8"/>
  <c r="Y12" i="8"/>
  <c r="Y11" i="8"/>
  <c r="C5" i="8"/>
  <c r="E5" i="8"/>
  <c r="E6" i="8"/>
  <c r="C4" i="8"/>
  <c r="B49" i="7"/>
  <c r="D49" i="7"/>
  <c r="C49" i="7"/>
  <c r="D33" i="7"/>
  <c r="U5" i="7"/>
  <c r="U18" i="7"/>
  <c r="F47" i="7"/>
  <c r="I47" i="7"/>
  <c r="U17" i="7"/>
  <c r="T5" i="7"/>
  <c r="T18" i="7"/>
  <c r="S17" i="7"/>
  <c r="E48" i="7"/>
  <c r="H48" i="7"/>
  <c r="E47" i="7"/>
  <c r="H47" i="7"/>
  <c r="S5" i="7"/>
  <c r="S18" i="7"/>
  <c r="T17" i="7"/>
  <c r="E32" i="7"/>
  <c r="H32" i="7"/>
  <c r="E31" i="7"/>
  <c r="H31" i="7"/>
  <c r="B33" i="7"/>
  <c r="E49" i="7"/>
  <c r="G19" i="7"/>
  <c r="G6" i="7"/>
  <c r="E33" i="7"/>
  <c r="T4" i="7"/>
  <c r="S4" i="7"/>
  <c r="H33" i="7"/>
  <c r="T31" i="7"/>
  <c r="H49" i="7"/>
  <c r="T33" i="7"/>
  <c r="C33" i="7"/>
  <c r="U4" i="7"/>
  <c r="B72" i="6"/>
  <c r="E5" i="6"/>
  <c r="E26" i="6"/>
  <c r="C7" i="6"/>
  <c r="C26" i="6"/>
  <c r="B17" i="4"/>
  <c r="B16" i="4"/>
  <c r="C24" i="6"/>
  <c r="E24" i="6"/>
  <c r="P59" i="6"/>
  <c r="P60" i="6"/>
  <c r="C23" i="6"/>
  <c r="E23" i="6"/>
  <c r="E22" i="6"/>
  <c r="C22" i="6"/>
  <c r="C19" i="6"/>
  <c r="E20" i="6"/>
  <c r="C20" i="6"/>
  <c r="C18" i="6"/>
  <c r="E19" i="6"/>
  <c r="E18" i="6"/>
  <c r="E8" i="6"/>
  <c r="C16" i="6"/>
  <c r="C11" i="6"/>
  <c r="E16" i="6"/>
  <c r="E12" i="6"/>
  <c r="E11" i="6"/>
  <c r="C12" i="6"/>
  <c r="C8" i="6"/>
  <c r="C5" i="6"/>
  <c r="E14" i="6"/>
  <c r="C27" i="6"/>
  <c r="E21" i="6"/>
  <c r="E13" i="6"/>
  <c r="E6" i="6"/>
  <c r="C21" i="6"/>
  <c r="C13" i="6"/>
  <c r="C6" i="6"/>
  <c r="E27" i="6"/>
  <c r="E15" i="6"/>
  <c r="E9" i="6"/>
  <c r="C17" i="6"/>
  <c r="C10" i="6"/>
  <c r="E25" i="6"/>
  <c r="E7" i="6"/>
  <c r="C4" i="6"/>
  <c r="C15" i="6"/>
  <c r="C9" i="6"/>
  <c r="C25" i="6"/>
  <c r="C14" i="6"/>
  <c r="E4" i="6"/>
  <c r="E17" i="6"/>
  <c r="E10" i="6"/>
  <c r="F32" i="7"/>
  <c r="I32" i="7"/>
  <c r="G41" i="7"/>
  <c r="C17" i="4"/>
  <c r="G32" i="7"/>
  <c r="J32" i="7"/>
  <c r="G31" i="7"/>
  <c r="J31" i="7"/>
  <c r="Q60" i="6"/>
  <c r="B18" i="4"/>
  <c r="T16" i="4"/>
  <c r="F31" i="7"/>
  <c r="I31" i="7"/>
  <c r="G9" i="7"/>
  <c r="W4" i="7"/>
  <c r="D6" i="4"/>
  <c r="C7" i="4"/>
  <c r="D5" i="4"/>
  <c r="F6" i="4"/>
  <c r="F5" i="4"/>
  <c r="B70" i="5"/>
  <c r="J41" i="7"/>
  <c r="V32" i="7"/>
  <c r="Q59" i="6"/>
  <c r="C16" i="4"/>
  <c r="C18" i="4"/>
  <c r="T17" i="4"/>
  <c r="G12" i="7"/>
  <c r="W5" i="7"/>
  <c r="F33" i="7"/>
  <c r="D7" i="4"/>
  <c r="E7" i="4"/>
  <c r="F7" i="4"/>
  <c r="I33" i="7"/>
  <c r="U31" i="7"/>
  <c r="S58" i="5"/>
  <c r="G17" i="4"/>
  <c r="I17" i="4"/>
  <c r="G48" i="7"/>
  <c r="J48" i="7"/>
  <c r="S57" i="5"/>
  <c r="G16" i="4"/>
  <c r="R57" i="5"/>
  <c r="F16" i="4"/>
  <c r="N6" i="5"/>
  <c r="L8" i="5"/>
  <c r="I16" i="4"/>
  <c r="I18" i="4"/>
  <c r="G18" i="4"/>
  <c r="V17" i="4"/>
  <c r="H16" i="4"/>
  <c r="G33" i="7"/>
  <c r="R58" i="5"/>
  <c r="F17" i="4"/>
  <c r="H17" i="4"/>
  <c r="G47" i="7"/>
  <c r="J47" i="7"/>
  <c r="G25" i="7"/>
  <c r="W18" i="7"/>
  <c r="N21" i="5"/>
  <c r="N17" i="5"/>
  <c r="N13" i="5"/>
  <c r="N9" i="5"/>
  <c r="N5" i="5"/>
  <c r="L19" i="5"/>
  <c r="L15" i="5"/>
  <c r="L11" i="5"/>
  <c r="L7" i="5"/>
  <c r="N20" i="5"/>
  <c r="N16" i="5"/>
  <c r="N12" i="5"/>
  <c r="N8" i="5"/>
  <c r="L26" i="5"/>
  <c r="L18" i="5"/>
  <c r="L14" i="5"/>
  <c r="L10" i="5"/>
  <c r="L6" i="5"/>
  <c r="N19" i="5"/>
  <c r="N15" i="5"/>
  <c r="N11" i="5"/>
  <c r="N7" i="5"/>
  <c r="L21" i="5"/>
  <c r="L17" i="5"/>
  <c r="L13" i="5"/>
  <c r="L9" i="5"/>
  <c r="L5" i="5"/>
  <c r="N26" i="5"/>
  <c r="N18" i="5"/>
  <c r="N14" i="5"/>
  <c r="N10" i="5"/>
  <c r="L20" i="5"/>
  <c r="L12" i="5"/>
  <c r="J33" i="7"/>
  <c r="V31" i="7"/>
  <c r="F18" i="4"/>
  <c r="V16" i="4"/>
  <c r="G49" i="7"/>
  <c r="F48" i="7"/>
  <c r="I48" i="7"/>
  <c r="G22" i="7"/>
  <c r="W17" i="7"/>
  <c r="J49" i="7"/>
  <c r="V33" i="7"/>
  <c r="H18" i="4"/>
  <c r="F49" i="7"/>
  <c r="I49" i="7"/>
  <c r="U33" i="7"/>
</calcChain>
</file>

<file path=xl/sharedStrings.xml><?xml version="1.0" encoding="utf-8"?>
<sst xmlns="http://schemas.openxmlformats.org/spreadsheetml/2006/main" count="373" uniqueCount="142">
  <si>
    <t>Publisko iepirkumu gada pārskata 1-PIL apkopojums par 2023.gadu</t>
  </si>
  <si>
    <t>Rīga, 2024</t>
  </si>
  <si>
    <t>Satura rādītājs</t>
  </si>
  <si>
    <t>1. Galvenie rādītāji</t>
  </si>
  <si>
    <t>1_galvenie_rādītāji</t>
  </si>
  <si>
    <t>2. PIL izņēmumi</t>
  </si>
  <si>
    <t>2_3_panta_izņēmumi</t>
  </si>
  <si>
    <t>2_4_panta_izņēmumi</t>
  </si>
  <si>
    <t>2_5_panta_izņēmumi</t>
  </si>
  <si>
    <t>2_dinamika</t>
  </si>
  <si>
    <t>3. Faktiskās izmaksas</t>
  </si>
  <si>
    <t>3_fakt_izmaksas_un_dinamika</t>
  </si>
  <si>
    <t>4.Secinājumi</t>
  </si>
  <si>
    <t>4_secinājumi</t>
  </si>
  <si>
    <t>Pārskatu apkopojuma metodoloģija</t>
  </si>
  <si>
    <t>Pārskata mērķis un uzdevumi</t>
  </si>
  <si>
    <t>Mērķis - sniegt informāciju par valstī notiekošajiem procesiem publisko iepirkumu jomā, atklājot pasūtītāju veikto iepirkumu rezultātus 2023.gadā.
Uzdevums - apkopot un vizualizēt (tabulās un diagrammās) statistisko informāciju par publiskajiem iepirkumiem, apkopojuma saturā iekļaujot un analizējot datus par pasūtītāju veiktajiem likuma piemērošanas izņēmumiem (3., 4. un 5.panta noteiktajā kārtībā), kā arī faktiski izlietotajiem naudas līdzekļiem.</t>
  </si>
  <si>
    <t>Pārskata sagatavošanas laiks un pieprasījuma mērķis</t>
  </si>
  <si>
    <t>Pārskata datu avots</t>
  </si>
  <si>
    <t>Statistikas datu avots - pasūtītāju iesniegtie pārskati par 2023.gadā veiktajiem iepirkumiem (1008 iesniegti pārskati Nr. 1-PIL - Publisko iepirkumu gada pārskats, no kuriem šajā kopsavilkumā iekļauti 1008 pārskati).</t>
  </si>
  <si>
    <t>Termini</t>
  </si>
  <si>
    <t>Termini pārskatu apkopojumā lietoti un formulēti atbilstoši Publisko iepirkumu likumam.</t>
  </si>
  <si>
    <t>Datu analīzes metode un datu atklātības princips</t>
  </si>
  <si>
    <t>Galvenie statistikas pārskata rādītāji - noslēgtie līgumi un to līgumu summa. Dati par publiskajiem iepirkumiem ir publiski pieejama informācija. Pārskatu apkopojums nesatur konfidenciālu vai ierobežotas pieejamības informāciju. Līgumu skaita un summu izmaiņu analīzei 2023.gada pārskatā izmantoti dati arī no iepriekšējo gadu Iepirkumu uzraudzības biroja statistikas pārskatu kopsavilkumiem un Publikāciju vadības sistēmas.</t>
  </si>
  <si>
    <t>Pārskatā lietotie saīsinājumi</t>
  </si>
  <si>
    <t>1-PIL - Publisko iepirkumu gada pārskats;</t>
  </si>
  <si>
    <t>PIL - Publisko iepirkumu likums;</t>
  </si>
  <si>
    <t>EIS - elektronisko iepirkumu sistēma;</t>
  </si>
  <si>
    <r>
      <t xml:space="preserve">EUR – </t>
    </r>
    <r>
      <rPr>
        <i/>
        <sz val="11"/>
        <color theme="1"/>
        <rFont val="Calibri"/>
        <family val="2"/>
        <charset val="186"/>
        <scheme val="minor"/>
      </rPr>
      <t>euro;</t>
    </r>
  </si>
  <si>
    <t>PVN - pievienotās vērtības nodoklis;</t>
  </si>
  <si>
    <t>milj. - miljoni.</t>
  </si>
  <si>
    <t>Iesniegto Publisko iepirkumu gada pārskatu skaits</t>
  </si>
  <si>
    <t>Sektors</t>
  </si>
  <si>
    <t>Pārskatu skaits</t>
  </si>
  <si>
    <t>Kopā</t>
  </si>
  <si>
    <t>Norādīti 3.panta izņēmumi</t>
  </si>
  <si>
    <t>3.panta izņēmumi (%)</t>
  </si>
  <si>
    <t>Norādīti 4.panta izņēmumi</t>
  </si>
  <si>
    <t>4.panta izņēmumi (%)</t>
  </si>
  <si>
    <t>Norādīti 5.panta izņēmumi</t>
  </si>
  <si>
    <t>5.panta izņēmumi (%)</t>
  </si>
  <si>
    <t>Valsts sektors</t>
  </si>
  <si>
    <t>Pašvaldību sektors</t>
  </si>
  <si>
    <t>Publisko iepirkumu likuma piemērošanas izņēmumi</t>
  </si>
  <si>
    <t>3.pants</t>
  </si>
  <si>
    <t>4.pants</t>
  </si>
  <si>
    <t>5.pants</t>
  </si>
  <si>
    <t>Noslēgto iepirkuma līgumu skaits</t>
  </si>
  <si>
    <t>Noslēgto iepirkuma līgumu summa (EUR) bez PVN</t>
  </si>
  <si>
    <t>Faktiski veiktie maksājumi par iepirkumiem un maksājumi par iepirkumiem, kas veikti, izmantojot elektronisko iepirkumu sistēmu valsts un pašvaldību sektorā 2023.gadā</t>
  </si>
  <si>
    <t>Faktiski izlietotie naudas līdzekļi (EUR) ar PVN</t>
  </si>
  <si>
    <t>T.sk. maksājumi, izmantojot elektronisko iepirkumu sistēmu (EUR) ar PVN</t>
  </si>
  <si>
    <t>Publisko iepirkumu likuma piemērošanas izņēmumi (3.pants)</t>
  </si>
  <si>
    <t>Publisko iepirkumu likuma 3. panta pamatojums</t>
  </si>
  <si>
    <t>Noslēgto līgumu skaits</t>
  </si>
  <si>
    <t>%</t>
  </si>
  <si>
    <t>1.daļas 1.punkts</t>
  </si>
  <si>
    <t>1.daļas 2.punkts</t>
  </si>
  <si>
    <t>1.daļas 3.punkts</t>
  </si>
  <si>
    <t>1.daļas 4.punkts</t>
  </si>
  <si>
    <t>1.daļas 5.punkts</t>
  </si>
  <si>
    <t>1.daļas 6.punkts</t>
  </si>
  <si>
    <t>1.daļas 8.punkts</t>
  </si>
  <si>
    <t>1.daļas 10.punkts</t>
  </si>
  <si>
    <t>1.daļas 11.punkts</t>
  </si>
  <si>
    <t>1.daļas 12.punkts</t>
  </si>
  <si>
    <t>2.daļa</t>
  </si>
  <si>
    <t>3.daļas 1.punkts</t>
  </si>
  <si>
    <t>3.daļas 2.punkts</t>
  </si>
  <si>
    <t>3.daļas 3.punkts</t>
  </si>
  <si>
    <t>4.daļas 1.punkts</t>
  </si>
  <si>
    <t>4.daļas 2.punkts</t>
  </si>
  <si>
    <t>4.daļas 3.punkts</t>
  </si>
  <si>
    <t>4.daļas 4.punkts</t>
  </si>
  <si>
    <t>5.daļa</t>
  </si>
  <si>
    <t>6.daļas 1.punkts</t>
  </si>
  <si>
    <t>6.daļas 2.punkts</t>
  </si>
  <si>
    <t>6.daļas 4.punkts</t>
  </si>
  <si>
    <t>8.daļa</t>
  </si>
  <si>
    <t>Kopā:</t>
  </si>
  <si>
    <t>Publisko iepirkumu likuma piemērošanas izņēmumi valsts un pašvaldību sektorā (3.pants)</t>
  </si>
  <si>
    <t>Pārskatu, kuros ir atzīmēts Publisko iepirkumu likuma 3.panta izņēmums, skaits</t>
  </si>
  <si>
    <t xml:space="preserve"> Pārskatu skaits</t>
  </si>
  <si>
    <t>Publisko iepirkumu likuma piemērošanas izņēmumi (4.pants)</t>
  </si>
  <si>
    <t>Publisko iepirkumu likuma 4. panta pamatojums</t>
  </si>
  <si>
    <t>1.daļa</t>
  </si>
  <si>
    <t>3.daļa</t>
  </si>
  <si>
    <t>Publisko iepirkumu likuma piemērošanas izņēmumi valsts un pašvaldību sektorā (4.pants)</t>
  </si>
  <si>
    <t>Pārskatu, kuros ir atzīmēts Publisko iepirkumu likuma 4.panta izņēmums, skaits</t>
  </si>
  <si>
    <t>Publisko iepirkumu likuma 5.pantā noteiktie iepirkuma procedūru piemērošanas izņēmumi</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</si>
  <si>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</si>
  <si>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</si>
  <si>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</si>
  <si>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</si>
  <si>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</si>
  <si>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</si>
  <si>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</si>
  <si>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Līgumi par piegādātāja sniegtajiem pakalpojumiem augstskolu studentu piesaistei no valstīm, kuras nav Eiropas Savienības dalībvalstis</t>
  </si>
  <si>
    <t>Līgumi par speciālistu un ekspertu sniegtajiem pakalpojumiem, kas nepieciešami izmeklēšanas darbību veikšanai kriminālprocesā</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</si>
  <si>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</si>
  <si>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</si>
  <si>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</si>
  <si>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</si>
  <si>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</si>
  <si>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</si>
  <si>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</si>
  <si>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</si>
  <si>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Līgumi par Akadēmiskās informācijas centra vai Eiropas Augstākās izglītības kvalitātes nodrošināšanas reģistrā iekļautas kvalitātes nodrošināšanas aģentūras sniegtajiem pakalpojumiem studiju virziena novērtēšanas procesā</t>
  </si>
  <si>
    <t>Līgumi par būvdarbiem, piegādēm vai pakalpojumiem daudzdzīvokļu dzīvojamo ēku energoefektivitātes paaugstināšanas programmas ietvaros, kuru administrē akciju sabiedrība “Attīstības finanšu institūcija Altum”</t>
  </si>
  <si>
    <t>Līgumi par ārvalstu ekspertu, publiskās pārvaldes ekspertu, tiesu un prokuratūras ekspertu sniegtiem mācību pakalpojumiem, kuri nodrošina Valsts administrācijas skolas un tādas publiskas personas, kas organizē tiesu un prokuratūras amatpersonu un darbinieku, izmeklētāju vai operatīvo darbinieku mācību nodrošināšanu, noteikto mērķu īstenošanu un kuriem tiek piemērots CPV kods 80500000-9</t>
  </si>
  <si>
    <t>Līgumi par būves ekspertīzes pakalpojumu, kas pasūtīts, lai novērtētu publiskā būvdarbu līguma izpildei veikto būvdarbu atbilstību normatīvo aktu un pasūtītāja prasībām</t>
  </si>
  <si>
    <t>Publisko iepirkumu likuma 5.pantā noteiktie iepirkuma procedūru piemērošanas izņēmumi valsts un pašvaldību sektorā</t>
  </si>
  <si>
    <t>Pārskatu, kuros ir atzīmēts Publisko iepirkumu likuma 5.panta izņēmums, skaits</t>
  </si>
  <si>
    <t>Publisko iepirkumu likuma piemērošanas izņēmumi (3.pants) pa gadiem</t>
  </si>
  <si>
    <t>Pārskatu, kuros norādīts izņēmums, skaits</t>
  </si>
  <si>
    <t>Noslēgto iepirkuma līgumu summa (milj.EUR) bez PVN</t>
  </si>
  <si>
    <t>Publisko iepirkumu likuma piemērošanas izņēmumi (5.pants) pa gadiem</t>
  </si>
  <si>
    <t>Īpatsvara pieaugums (%) attiecībā pret 2022.gadu (3.pants)</t>
  </si>
  <si>
    <t>2022.gads</t>
  </si>
  <si>
    <t>2023.gads</t>
  </si>
  <si>
    <t>Īpatsvara pieaugums (%) attiecībā pret 2022.gadu</t>
  </si>
  <si>
    <t>Īpatsvara pieaugums (%) attiecībā pret 2022.gadu (4.pants)</t>
  </si>
  <si>
    <t>Īpatsvara pieaugums (%) attiecībā pret 2022.gadu (5.pants)</t>
  </si>
  <si>
    <t>Īpatsvars (%)</t>
  </si>
  <si>
    <t>Maksājumi, izmantojot elektronisko iepirkumu sistēmu (EUR) ar PVN</t>
  </si>
  <si>
    <t>Faktiski veiktie maksājumi par iepirkumiem un maksājumi par iepirkumiem, kas veikti, izmantojot elektronisko iepirkumu sistēmu valsts un pašvaldību sektorā (2019.-2023.gads)</t>
  </si>
  <si>
    <t>Faktiski izlietotie naudas līdzekļi (milj. EUR) ar PVN</t>
  </si>
  <si>
    <t>Maksājumi, izmantojot elektronisko iepirkumu sistēmu (milj. EUR) ar PVN</t>
  </si>
  <si>
    <t>Faktiski izlietotie naudas līdzekļi (%)</t>
  </si>
  <si>
    <t>Maksājumi, izmantojot elektronisko iepirkumu sistēmu (%)</t>
  </si>
  <si>
    <t>Secinājumi</t>
  </si>
  <si>
    <t>1.</t>
  </si>
  <si>
    <t>2.</t>
  </si>
  <si>
    <r>
      <rPr>
        <sz val="11"/>
        <color rgb="FF000000"/>
        <rFont val="Calibri"/>
        <scheme val="minor"/>
      </rPr>
      <t xml:space="preserve">Publisko iepirkumu likuma 3.panta izņēmumi norādīti </t>
    </r>
    <r>
      <rPr>
        <b/>
        <sz val="11"/>
        <color rgb="FF000000"/>
        <rFont val="Calibri"/>
        <scheme val="minor"/>
      </rPr>
      <t>109</t>
    </r>
    <r>
      <rPr>
        <sz val="11"/>
        <color rgb="FF000000"/>
        <rFont val="Calibri"/>
        <scheme val="minor"/>
      </rPr>
      <t xml:space="preserve"> pārskatos (63 pārskati valsts sektorā, 46 pārskati pašvaldību sektorā), 4.panta izņēmumi - </t>
    </r>
    <r>
      <rPr>
        <b/>
        <sz val="11"/>
        <color rgb="FF000000"/>
        <rFont val="Calibri"/>
        <scheme val="minor"/>
      </rPr>
      <t>9</t>
    </r>
    <r>
      <rPr>
        <sz val="11"/>
        <color rgb="FF000000"/>
        <rFont val="Calibri"/>
        <scheme val="minor"/>
      </rPr>
      <t xml:space="preserve"> pārskatos (2 pārskati valsts sektorā, 7 pārskati pašvaldību sektorā) un 5.panta izņēmumi - </t>
    </r>
    <r>
      <rPr>
        <b/>
        <sz val="11"/>
        <color rgb="FF000000"/>
        <rFont val="Calibri"/>
        <scheme val="minor"/>
      </rPr>
      <t>175</t>
    </r>
    <r>
      <rPr>
        <sz val="11"/>
        <color rgb="FF000000"/>
        <rFont val="Calibri"/>
        <scheme val="minor"/>
      </rPr>
      <t xml:space="preserve"> pārskatos (83 pārskati valsts sektorā, 92 pārskati pašvaldību sektorā).</t>
    </r>
  </si>
  <si>
    <t>3.</t>
  </si>
  <si>
    <r>
      <rPr>
        <sz val="11"/>
        <color rgb="FF000000"/>
        <rFont val="Calibri"/>
        <scheme val="minor"/>
      </rPr>
      <t xml:space="preserve">2023.gadā noslēgti </t>
    </r>
    <r>
      <rPr>
        <b/>
        <sz val="11"/>
        <color rgb="FF000000"/>
        <rFont val="Calibri"/>
        <scheme val="minor"/>
      </rPr>
      <t xml:space="preserve">19 110 </t>
    </r>
    <r>
      <rPr>
        <sz val="11"/>
        <color rgb="FF000000"/>
        <rFont val="Calibri"/>
        <scheme val="minor"/>
      </rPr>
      <t xml:space="preserve"> līgumi par iepirkumiem, piemērojot likuma izņēmumus, ar kopējo summu </t>
    </r>
    <r>
      <rPr>
        <b/>
        <sz val="11"/>
        <color rgb="FF000000"/>
        <rFont val="Calibri"/>
        <scheme val="minor"/>
      </rPr>
      <t>155 419 972</t>
    </r>
    <r>
      <rPr>
        <sz val="11"/>
        <color rgb="FF000000"/>
        <rFont val="Calibri"/>
        <scheme val="minor"/>
      </rPr>
      <t xml:space="preserve"> EUR, no tiem</t>
    </r>
    <r>
      <rPr>
        <b/>
        <sz val="11"/>
        <color rgb="FF000000"/>
        <rFont val="Calibri"/>
        <scheme val="minor"/>
      </rPr>
      <t xml:space="preserve"> 114 720 036 </t>
    </r>
    <r>
      <rPr>
        <sz val="11"/>
        <color rgb="FF000000"/>
        <rFont val="Calibri"/>
        <scheme val="minor"/>
      </rPr>
      <t xml:space="preserve">EUR ir par iepirkumiem, piemērojot likuma 3.pantu (752 līgumi), kas ir par </t>
    </r>
    <r>
      <rPr>
        <b/>
        <sz val="11"/>
        <color rgb="FF000000"/>
        <rFont val="Calibri"/>
        <scheme val="minor"/>
      </rPr>
      <t>47 871 180</t>
    </r>
    <r>
      <rPr>
        <sz val="11"/>
        <color rgb="FF000000"/>
        <rFont val="Calibri"/>
        <scheme val="minor"/>
      </rPr>
      <t xml:space="preserve"> EUR jeb </t>
    </r>
    <r>
      <rPr>
        <b/>
        <sz val="11"/>
        <color rgb="FF000000"/>
        <rFont val="Calibri"/>
        <scheme val="minor"/>
      </rPr>
      <t>71,6%</t>
    </r>
    <r>
      <rPr>
        <sz val="11"/>
        <color rgb="FF000000"/>
        <rFont val="Calibri"/>
        <scheme val="minor"/>
      </rPr>
      <t xml:space="preserve"> vairāk nekā 2022.gadā, savukārt </t>
    </r>
    <r>
      <rPr>
        <b/>
        <sz val="11"/>
        <color rgb="FF000000"/>
        <rFont val="Calibri"/>
        <scheme val="minor"/>
      </rPr>
      <t>8 931 726</t>
    </r>
    <r>
      <rPr>
        <sz val="11"/>
        <color rgb="FF000000"/>
        <rFont val="Calibri"/>
        <scheme val="minor"/>
      </rPr>
      <t xml:space="preserve"> EUR ir par iepirkumiem, piemērojot likuma 4.pantu (99 līgumi), kas ir par </t>
    </r>
    <r>
      <rPr>
        <b/>
        <sz val="11"/>
        <color rgb="FF000000"/>
        <rFont val="Calibri"/>
        <scheme val="minor"/>
      </rPr>
      <t>3 372 994</t>
    </r>
    <r>
      <rPr>
        <sz val="11"/>
        <color rgb="FF000000"/>
        <rFont val="Calibri"/>
        <scheme val="minor"/>
      </rPr>
      <t xml:space="preserve"> EUR jeb</t>
    </r>
    <r>
      <rPr>
        <sz val="11"/>
        <color rgb="FFFF0000"/>
        <rFont val="Calibri"/>
        <scheme val="minor"/>
      </rPr>
      <t xml:space="preserve"> </t>
    </r>
    <r>
      <rPr>
        <b/>
        <sz val="11"/>
        <color rgb="FF000000"/>
        <rFont val="Calibri"/>
        <scheme val="minor"/>
      </rPr>
      <t>60,7%</t>
    </r>
    <r>
      <rPr>
        <sz val="11"/>
        <color rgb="FF000000"/>
        <rFont val="Calibri"/>
        <scheme val="minor"/>
      </rPr>
      <t xml:space="preserve"> vairāk nekā 2022.gadā, kā arī </t>
    </r>
    <r>
      <rPr>
        <b/>
        <sz val="11"/>
        <color rgb="FF000000"/>
        <rFont val="Calibri"/>
        <scheme val="minor"/>
      </rPr>
      <t>31 768 210</t>
    </r>
    <r>
      <rPr>
        <sz val="11"/>
        <color rgb="FF000000"/>
        <rFont val="Calibri"/>
        <scheme val="minor"/>
      </rPr>
      <t xml:space="preserve"> EUR ir par iepirkumiem, piemērojot likuma 5.pantu (18 259 līgumi), kas ir par </t>
    </r>
    <r>
      <rPr>
        <b/>
        <sz val="11"/>
        <color rgb="FF000000"/>
        <rFont val="Calibri"/>
        <scheme val="minor"/>
      </rPr>
      <t>4 106 224</t>
    </r>
    <r>
      <rPr>
        <sz val="11"/>
        <color rgb="FF000000"/>
        <rFont val="Calibri"/>
        <scheme val="minor"/>
      </rPr>
      <t xml:space="preserve"> EUR jeb</t>
    </r>
    <r>
      <rPr>
        <sz val="11"/>
        <color rgb="FFFF0000"/>
        <rFont val="Calibri"/>
        <scheme val="minor"/>
      </rPr>
      <t xml:space="preserve"> </t>
    </r>
    <r>
      <rPr>
        <b/>
        <sz val="11"/>
        <color rgb="FF000000"/>
        <rFont val="Calibri"/>
        <scheme val="minor"/>
      </rPr>
      <t>11,4%</t>
    </r>
    <r>
      <rPr>
        <sz val="11"/>
        <color rgb="FF000000"/>
        <rFont val="Calibri"/>
        <scheme val="minor"/>
      </rPr>
      <t xml:space="preserve"> mazāk nekā 2022.gadā.</t>
    </r>
  </si>
  <si>
    <t>4.</t>
  </si>
  <si>
    <r>
      <rPr>
        <sz val="11"/>
        <color rgb="FF000000"/>
        <rFont val="Calibri"/>
        <scheme val="minor"/>
      </rPr>
      <t>2023.gadā par iepirkumiem, piemērojot likuma izņēmumus, valsts sektorā ir noslēgti</t>
    </r>
    <r>
      <rPr>
        <sz val="11"/>
        <color rgb="FFFF0000"/>
        <rFont val="Calibri"/>
        <scheme val="minor"/>
      </rPr>
      <t xml:space="preserve"> </t>
    </r>
    <r>
      <rPr>
        <b/>
        <sz val="11"/>
        <color rgb="FF000000"/>
        <rFont val="Calibri"/>
        <scheme val="minor"/>
      </rPr>
      <t>10 457</t>
    </r>
    <r>
      <rPr>
        <sz val="11"/>
        <color rgb="FFFF0000"/>
        <rFont val="Calibri"/>
        <scheme val="minor"/>
      </rPr>
      <t xml:space="preserve"> </t>
    </r>
    <r>
      <rPr>
        <sz val="11"/>
        <color rgb="FF000000"/>
        <rFont val="Calibri"/>
        <scheme val="minor"/>
      </rPr>
      <t xml:space="preserve">līgumi (3.pants - 449  līgumi, 4.pants - 6 līgumi, 5. pants - 10 002 līgumi) par kopējo līgumsummu </t>
    </r>
    <r>
      <rPr>
        <b/>
        <sz val="11"/>
        <color rgb="FF000000"/>
        <rFont val="Calibri"/>
        <scheme val="minor"/>
      </rPr>
      <t>129 021 756</t>
    </r>
    <r>
      <rPr>
        <sz val="11"/>
        <color rgb="FF000000"/>
        <rFont val="Calibri"/>
        <scheme val="minor"/>
      </rPr>
      <t xml:space="preserve"> EUR (3.pants -105 153 535 EUR, 4.pants -2 751 228 EUR, 5.pants - 21 116 993 EUR), savukārt pašvaldību sektorā noslēgti</t>
    </r>
    <r>
      <rPr>
        <sz val="11"/>
        <color rgb="FFFF0000"/>
        <rFont val="Calibri"/>
        <scheme val="minor"/>
      </rPr>
      <t xml:space="preserve"> </t>
    </r>
    <r>
      <rPr>
        <b/>
        <sz val="11"/>
        <color rgb="FF000000"/>
        <rFont val="Calibri"/>
        <scheme val="minor"/>
      </rPr>
      <t>8 653</t>
    </r>
    <r>
      <rPr>
        <sz val="11"/>
        <color rgb="FF000000"/>
        <rFont val="Calibri"/>
        <scheme val="minor"/>
      </rPr>
      <t xml:space="preserve"> līgumi (3.pants - 303 līgumi, 4.pants - 93 līgumi, 5.pants - 8 257 līgumi) par kopējo līgumsummu </t>
    </r>
    <r>
      <rPr>
        <b/>
        <sz val="11"/>
        <color rgb="FF000000"/>
        <rFont val="Calibri"/>
        <scheme val="minor"/>
      </rPr>
      <t>26 398 216</t>
    </r>
    <r>
      <rPr>
        <sz val="11"/>
        <color rgb="FF000000"/>
        <rFont val="Calibri"/>
        <scheme val="minor"/>
      </rPr>
      <t xml:space="preserve"> EUR (3.pants -9 566 501 EUR, 4.pants - 6 180 498 EUR, 5.pants - 10 651 217 EUR).</t>
    </r>
  </si>
  <si>
    <t>5.</t>
  </si>
  <si>
    <r>
      <t xml:space="preserve">2023.gadā par iepirkumiem faktiski izlietoti </t>
    </r>
    <r>
      <rPr>
        <b/>
        <sz val="11"/>
        <rFont val="Calibri"/>
        <family val="2"/>
        <scheme val="minor"/>
      </rPr>
      <t>5 224, 6 milj.</t>
    </r>
    <r>
      <rPr>
        <sz val="11"/>
        <rFont val="Calibri"/>
        <family val="2"/>
        <scheme val="minor"/>
      </rPr>
      <t xml:space="preserve"> EUR ar PVN, t.sk. </t>
    </r>
    <r>
      <rPr>
        <b/>
        <sz val="11"/>
        <rFont val="Calibri"/>
        <family val="2"/>
        <scheme val="minor"/>
      </rPr>
      <t>215,6</t>
    </r>
    <r>
      <rPr>
        <sz val="11"/>
        <rFont val="Calibri"/>
        <family val="2"/>
        <scheme val="minor"/>
      </rPr>
      <t xml:space="preserve"> </t>
    </r>
    <r>
      <rPr>
        <b/>
        <sz val="11"/>
        <rFont val="Calibri"/>
        <family val="2"/>
        <scheme val="minor"/>
      </rPr>
      <t>milj.</t>
    </r>
    <r>
      <rPr>
        <sz val="11"/>
        <rFont val="Calibri"/>
        <family val="2"/>
        <scheme val="minor"/>
      </rPr>
      <t xml:space="preserve"> EUR ir par maksājumiem, izmantojot elektronisko iepirkumu sistēmu (EIS). Valsts sektorā 2023.gadā faktiski izlietoti </t>
    </r>
    <r>
      <rPr>
        <b/>
        <sz val="11"/>
        <rFont val="Calibri"/>
        <family val="2"/>
        <scheme val="minor"/>
      </rPr>
      <t>3 244,7</t>
    </r>
    <r>
      <rPr>
        <sz val="11"/>
        <rFont val="Calibri"/>
        <family val="2"/>
        <scheme val="minor"/>
      </rPr>
      <t xml:space="preserve"> </t>
    </r>
    <r>
      <rPr>
        <b/>
        <sz val="11"/>
        <rFont val="Calibri"/>
        <family val="2"/>
        <scheme val="minor"/>
      </rPr>
      <t>milj.</t>
    </r>
    <r>
      <rPr>
        <sz val="11"/>
        <rFont val="Calibri"/>
        <family val="2"/>
        <scheme val="minor"/>
      </rPr>
      <t xml:space="preserve"> EUR (140,4 milj. EUR - EIS maksājumi), savukārt pašvaldību sektorā - </t>
    </r>
    <r>
      <rPr>
        <b/>
        <sz val="11"/>
        <rFont val="Calibri"/>
        <family val="2"/>
        <scheme val="minor"/>
      </rPr>
      <t>1 979,9</t>
    </r>
    <r>
      <rPr>
        <sz val="11"/>
        <rFont val="Calibri"/>
        <family val="2"/>
        <scheme val="minor"/>
      </rPr>
      <t xml:space="preserve"> </t>
    </r>
    <r>
      <rPr>
        <b/>
        <sz val="11"/>
        <rFont val="Calibri"/>
        <family val="2"/>
        <scheme val="minor"/>
      </rPr>
      <t>milj.</t>
    </r>
    <r>
      <rPr>
        <sz val="11"/>
        <rFont val="Calibri"/>
        <family val="2"/>
        <scheme val="minor"/>
      </rPr>
      <t xml:space="preserve"> EUR (75,2 milj. EUR - EIS maksājumi). Salīdzinot ar 2022.gadu, faktiski izlietotie naudas līdzekļi ir palielinājušies par 627,0 milj. EUR jeb </t>
    </r>
    <r>
      <rPr>
        <b/>
        <sz val="11"/>
        <rFont val="Calibri"/>
        <family val="2"/>
        <scheme val="minor"/>
      </rPr>
      <t>13,6%</t>
    </r>
    <r>
      <rPr>
        <sz val="11"/>
        <rFont val="Calibri"/>
        <family val="2"/>
        <scheme val="minor"/>
      </rPr>
      <t xml:space="preserve">, t.sk. EIS maksājumi palielinājušies par 55,7 milj. EUR jeb </t>
    </r>
    <r>
      <rPr>
        <b/>
        <sz val="11"/>
        <rFont val="Calibri"/>
        <family val="2"/>
        <scheme val="minor"/>
      </rPr>
      <t>34,9%</t>
    </r>
    <r>
      <rPr>
        <sz val="11"/>
        <rFont val="Calibri"/>
        <family val="2"/>
        <scheme val="minor"/>
      </rPr>
      <t>.</t>
    </r>
  </si>
  <si>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no 2024.gada 1.aprīļa līdz 2024.gada 15.maijam.
Datu labošana un precizēšana, statistikas pārskatu apkopojuma sagatavošana - no 2024.gada aprīļa līdz 2024.gada jūnijam.</t>
  </si>
  <si>
    <t>Publikāciju vadības sistēmā ir iesniegti 1008 publisko iepirkumu gada pārskati (275 pārskati valsts sektorā, 733 pārskati pašvaldību sektorā) par 2023.gadu, no kuriem 1008 pārskati (275 pārskati valsts sektorā, 733 pārskati pašvaldību sektorā) ir apstiprināti, ietverot to datus šajā kopsavilkumā. Salīdzinot ar 2022.gadu, statistikas pārskatu skaits samazinājies par 48 jeb 4,5%, kas saistīts ar centralizēto institūciju izveidi.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</si>
</sst>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00"/>
  </numFmts>
  <fonts count="32"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
      <b/>
      <sz val="11"/>
      <color theme="1"/>
      <name val="Calibri"/>
      <family val="2"/>
      <scheme val="minor"/>
    </font>
    <font>
      <b/>
      <sz val="11"/>
      <name val="Calibri"/>
      <family val="2"/>
      <scheme val="minor"/>
    </font>
    <font>
      <b/>
      <sz val="11"/>
      <color rgb="FF7030A0"/>
      <name val="Calibri"/>
      <family val="2"/>
      <charset val="186"/>
      <scheme val="minor"/>
    </font>
    <font>
      <sz val="11"/>
      <name val="Calibri"/>
      <family val="2"/>
      <scheme val="minor"/>
    </font>
    <font>
      <b/>
      <sz val="12"/>
      <color rgb="FF7030A0"/>
      <name val="Calibri"/>
      <family val="2"/>
      <charset val="186"/>
      <scheme val="minor"/>
    </font>
    <font>
      <sz val="10"/>
      <name val="Calibri"/>
      <family val="2"/>
      <charset val="186"/>
      <scheme val="minor"/>
    </font>
    <font>
      <sz val="10"/>
      <color theme="1"/>
      <name val="Calibri"/>
      <family val="2"/>
      <scheme val="minor"/>
    </font>
    <font>
      <sz val="11"/>
      <color rgb="FF000000"/>
      <name val="Calibri"/>
      <scheme val="minor"/>
    </font>
    <font>
      <b/>
      <sz val="11"/>
      <color rgb="FF000000"/>
      <name val="Calibri"/>
      <scheme val="minor"/>
    </font>
    <font>
      <sz val="11"/>
      <color rgb="FFFF0000"/>
      <name val="Calibri"/>
      <scheme val="minor"/>
    </font>
    <font>
      <sz val="11"/>
      <name val="Calibri"/>
      <scheme val="minor"/>
    </font>
  </fonts>
  <fills count="23">
    <fill>
      <patternFill patternType="none"/>
    </fill>
    <fill>
      <patternFill patternType="gray125"/>
    </fill>
    <fill>
      <patternFill patternType="solid">
        <fgColor theme="9" tint="0.79998168889431442"/>
        <bgColor indexed="64"/>
      </patternFill>
    </fill>
    <fill>
      <patternFill patternType="solid">
        <fgColor theme="6" tint="-0.249977111117893"/>
        <bgColor indexed="64"/>
      </patternFill>
    </fill>
    <fill>
      <patternFill patternType="solid">
        <fgColor rgb="FF00C40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rgb="FFD6EDBD"/>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B3937"/>
        <bgColor indexed="64"/>
      </patternFill>
    </fill>
    <fill>
      <patternFill patternType="solid">
        <fgColor rgb="FFBF4845"/>
        <bgColor indexed="64"/>
      </patternFill>
    </fill>
    <fill>
      <patternFill patternType="solid">
        <fgColor theme="7" tint="0.79998168889431442"/>
        <bgColor indexed="64"/>
      </patternFill>
    </fill>
    <fill>
      <patternFill patternType="solid">
        <fgColor rgb="FFECE7F1"/>
        <bgColor indexed="64"/>
      </patternFill>
    </fill>
    <fill>
      <patternFill patternType="solid">
        <fgColor theme="7" tint="0.59999389629810485"/>
        <bgColor indexed="64"/>
      </patternFill>
    </fill>
    <fill>
      <patternFill patternType="solid">
        <fgColor rgb="FFA895C1"/>
        <bgColor indexed="64"/>
      </patternFill>
    </fill>
    <fill>
      <patternFill patternType="solid">
        <fgColor rgb="FF9078B0"/>
        <bgColor indexed="64"/>
      </patternFill>
    </fill>
    <fill>
      <patternFill patternType="solid">
        <fgColor theme="7"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6" fillId="0" borderId="0" applyNumberFormat="0" applyFill="0" applyProtection="0"/>
  </cellStyleXfs>
  <cellXfs count="203">
    <xf numFmtId="0" fontId="0" fillId="0" borderId="0" xfId="0"/>
    <xf numFmtId="0" fontId="4" fillId="0" borderId="0" xfId="0" applyFont="1"/>
    <xf numFmtId="0" fontId="3" fillId="0" borderId="0" xfId="0" applyFont="1"/>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0" xfId="0" applyNumberFormat="1"/>
    <xf numFmtId="0" fontId="9" fillId="0" borderId="1" xfId="0" applyFont="1" applyBorder="1" applyAlignment="1">
      <alignment horizontal="center" vertical="center" wrapText="1"/>
    </xf>
    <xf numFmtId="0" fontId="7" fillId="0" borderId="1" xfId="0" applyFont="1" applyBorder="1" applyAlignment="1">
      <alignment horizontal="center"/>
    </xf>
    <xf numFmtId="3" fontId="10" fillId="0" borderId="1" xfId="0" applyNumberFormat="1" applyFont="1" applyBorder="1" applyAlignment="1">
      <alignment horizontal="center" vertical="center" wrapText="1"/>
    </xf>
    <xf numFmtId="3" fontId="7" fillId="0" borderId="1" xfId="0" applyNumberFormat="1" applyFont="1" applyBorder="1" applyAlignment="1">
      <alignment horizontal="center"/>
    </xf>
    <xf numFmtId="10" fontId="9" fillId="0" borderId="1" xfId="1" applyNumberFormat="1" applyFont="1" applyBorder="1" applyAlignment="1">
      <alignment horizontal="center" vertical="center" wrapText="1"/>
    </xf>
    <xf numFmtId="10" fontId="9"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xf>
    <xf numFmtId="0" fontId="0" fillId="0" borderId="1" xfId="0" applyBorder="1" applyAlignment="1">
      <alignment vertical="center" wrapText="1"/>
    </xf>
    <xf numFmtId="3" fontId="11"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3" fontId="12"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10" fontId="11" fillId="0" borderId="1" xfId="1" applyNumberFormat="1" applyFont="1" applyBorder="1" applyAlignment="1">
      <alignment horizontal="center" vertical="center" wrapText="1"/>
    </xf>
    <xf numFmtId="10" fontId="3"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3" fontId="0" fillId="0" borderId="1" xfId="0" applyNumberFormat="1" applyBorder="1" applyAlignment="1">
      <alignment horizontal="center" vertical="center"/>
    </xf>
    <xf numFmtId="3" fontId="13" fillId="0" borderId="1" xfId="0" applyNumberFormat="1" applyFont="1" applyBorder="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10" fontId="0" fillId="0" borderId="1" xfId="0" applyNumberFormat="1" applyBorder="1" applyAlignment="1">
      <alignment horizontal="center" vertical="center"/>
    </xf>
    <xf numFmtId="3" fontId="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3" fontId="3" fillId="0" borderId="0" xfId="0" applyNumberFormat="1" applyFont="1" applyAlignment="1">
      <alignment horizontal="center" vertical="center"/>
    </xf>
    <xf numFmtId="165" fontId="0" fillId="0" borderId="1" xfId="1" applyNumberFormat="1" applyFont="1" applyBorder="1" applyAlignment="1">
      <alignment horizontal="center" vertical="center"/>
    </xf>
    <xf numFmtId="0" fontId="13" fillId="0" borderId="1" xfId="0" applyFont="1" applyBorder="1" applyAlignment="1">
      <alignment horizontal="left" vertical="center" wrapText="1"/>
    </xf>
    <xf numFmtId="0" fontId="14" fillId="0" borderId="0" xfId="0" applyFont="1"/>
    <xf numFmtId="0" fontId="15" fillId="0" borderId="0" xfId="0" applyFont="1"/>
    <xf numFmtId="165" fontId="0" fillId="0" borderId="0" xfId="1" applyNumberFormat="1" applyFont="1"/>
    <xf numFmtId="0" fontId="17" fillId="0" borderId="0" xfId="0" applyFont="1"/>
    <xf numFmtId="0" fontId="18" fillId="0" borderId="0" xfId="0" applyFont="1"/>
    <xf numFmtId="0" fontId="16" fillId="0" borderId="0" xfId="0" applyFont="1"/>
    <xf numFmtId="0" fontId="3" fillId="0" borderId="4" xfId="0" applyFont="1" applyBorder="1" applyAlignment="1">
      <alignment wrapText="1"/>
    </xf>
    <xf numFmtId="0" fontId="3" fillId="0" borderId="4" xfId="0" applyFont="1" applyBorder="1"/>
    <xf numFmtId="0" fontId="19" fillId="0" borderId="0" xfId="0" applyFont="1"/>
    <xf numFmtId="0" fontId="13" fillId="0" borderId="1" xfId="0" applyFont="1" applyBorder="1" applyAlignment="1">
      <alignment wrapText="1"/>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4" fillId="0" borderId="1" xfId="0" applyFont="1" applyBorder="1" applyAlignment="1">
      <alignment horizontal="center" vertical="center"/>
    </xf>
    <xf numFmtId="0" fontId="0" fillId="0" borderId="0" xfId="0" applyAlignment="1">
      <alignment wrapText="1"/>
    </xf>
    <xf numFmtId="3" fontId="13" fillId="0" borderId="0" xfId="0" applyNumberFormat="1" applyFont="1"/>
    <xf numFmtId="164" fontId="0" fillId="0" borderId="0" xfId="0" applyNumberFormat="1"/>
    <xf numFmtId="0" fontId="21" fillId="0" borderId="1" xfId="0" applyFont="1" applyBorder="1" applyAlignment="1">
      <alignment wrapText="1"/>
    </xf>
    <xf numFmtId="0" fontId="21" fillId="0" borderId="1" xfId="0" applyFont="1" applyBorder="1"/>
    <xf numFmtId="0" fontId="22" fillId="0" borderId="1" xfId="0" applyFont="1" applyBorder="1"/>
    <xf numFmtId="3" fontId="22" fillId="0" borderId="1" xfId="0" applyNumberFormat="1" applyFont="1" applyBorder="1"/>
    <xf numFmtId="3" fontId="21" fillId="0" borderId="1" xfId="0" applyNumberFormat="1" applyFont="1" applyBorder="1"/>
    <xf numFmtId="0" fontId="21" fillId="0" borderId="1" xfId="0" applyFont="1" applyBorder="1" applyAlignment="1">
      <alignment horizontal="center" vertical="center"/>
    </xf>
    <xf numFmtId="3" fontId="21" fillId="0" borderId="1" xfId="0" applyNumberFormat="1"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center"/>
    </xf>
    <xf numFmtId="10" fontId="9" fillId="0" borderId="0" xfId="1" applyNumberFormat="1" applyFont="1" applyBorder="1" applyAlignment="1">
      <alignment horizontal="center" vertical="center" wrapText="1"/>
    </xf>
    <xf numFmtId="3" fontId="7" fillId="0" borderId="0" xfId="0" applyNumberFormat="1" applyFont="1" applyAlignment="1">
      <alignment horizontal="center"/>
    </xf>
    <xf numFmtId="10" fontId="9" fillId="0" borderId="0" xfId="1" applyNumberFormat="1" applyFont="1" applyBorder="1" applyAlignment="1">
      <alignment horizontal="center" vertical="center"/>
    </xf>
    <xf numFmtId="9" fontId="3" fillId="0" borderId="1" xfId="1" applyFont="1" applyBorder="1"/>
    <xf numFmtId="0" fontId="23" fillId="0" borderId="0" xfId="0" applyFont="1"/>
    <xf numFmtId="0" fontId="24" fillId="0" borderId="1" xfId="0" applyFont="1" applyBorder="1" applyAlignment="1">
      <alignment horizontal="left" vertical="center" wrapText="1"/>
    </xf>
    <xf numFmtId="0" fontId="0" fillId="5" borderId="1" xfId="0" applyFill="1" applyBorder="1" applyAlignment="1">
      <alignment horizontal="center" vertical="center" wrapText="1"/>
    </xf>
    <xf numFmtId="0" fontId="13" fillId="5"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3" fillId="7"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10" borderId="1" xfId="0" applyFill="1" applyBorder="1"/>
    <xf numFmtId="0" fontId="13" fillId="11" borderId="1" xfId="0" applyFont="1" applyFill="1" applyBorder="1" applyAlignment="1">
      <alignment horizontal="center"/>
    </xf>
    <xf numFmtId="0" fontId="13" fillId="12" borderId="1" xfId="0" applyFont="1" applyFill="1" applyBorder="1" applyAlignment="1">
      <alignment horizontal="center"/>
    </xf>
    <xf numFmtId="0" fontId="13" fillId="13" borderId="1" xfId="0" applyFont="1" applyFill="1" applyBorder="1" applyAlignment="1">
      <alignment horizontal="center"/>
    </xf>
    <xf numFmtId="0" fontId="0" fillId="14" borderId="1" xfId="0" applyFill="1" applyBorder="1" applyAlignment="1">
      <alignment horizontal="center"/>
    </xf>
    <xf numFmtId="0" fontId="13" fillId="15" borderId="1" xfId="0" applyFont="1" applyFill="1" applyBorder="1" applyAlignment="1">
      <alignment horizontal="center"/>
    </xf>
    <xf numFmtId="0" fontId="0" fillId="2" borderId="1" xfId="0" applyFill="1" applyBorder="1"/>
    <xf numFmtId="0" fontId="21" fillId="2" borderId="1" xfId="0" applyFont="1" applyFill="1" applyBorder="1"/>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5" fillId="0" borderId="0" xfId="0" applyFont="1"/>
    <xf numFmtId="0" fontId="1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0" xfId="0" applyFont="1"/>
    <xf numFmtId="3" fontId="21" fillId="0" borderId="0" xfId="0" applyNumberFormat="1" applyFont="1"/>
    <xf numFmtId="9" fontId="3" fillId="0" borderId="0" xfId="1" applyFont="1" applyBorder="1"/>
    <xf numFmtId="10" fontId="0" fillId="0" borderId="1" xfId="1" applyNumberFormat="1" applyFont="1" applyFill="1" applyBorder="1" applyAlignment="1">
      <alignment horizontal="center" vertical="center" wrapText="1"/>
    </xf>
    <xf numFmtId="3" fontId="13" fillId="0" borderId="1" xfId="0" applyNumberFormat="1" applyFont="1" applyBorder="1" applyAlignment="1">
      <alignment horizontal="center" vertical="center" wrapText="1"/>
    </xf>
    <xf numFmtId="165" fontId="0" fillId="0" borderId="0" xfId="1" applyNumberFormat="1" applyFont="1" applyFill="1"/>
    <xf numFmtId="0" fontId="22" fillId="0" borderId="1" xfId="0" applyFont="1" applyBorder="1" applyAlignment="1">
      <alignment horizontal="center" vertical="center"/>
    </xf>
    <xf numFmtId="0" fontId="13" fillId="0" borderId="1" xfId="0" applyFont="1" applyBorder="1" applyAlignment="1">
      <alignment vertical="center" wrapText="1"/>
    </xf>
    <xf numFmtId="0" fontId="26"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0" fontId="0" fillId="22" borderId="0" xfId="0" applyFill="1"/>
    <xf numFmtId="165" fontId="13" fillId="0" borderId="1" xfId="1" applyNumberFormat="1" applyFont="1" applyFill="1" applyBorder="1" applyAlignment="1">
      <alignment horizontal="center" vertical="center"/>
    </xf>
    <xf numFmtId="3" fontId="14" fillId="0" borderId="1" xfId="0" applyNumberFormat="1" applyFont="1" applyBorder="1" applyAlignment="1">
      <alignment horizontal="center" vertical="center"/>
    </xf>
    <xf numFmtId="3" fontId="0"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3" fontId="13"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0" fontId="13" fillId="0" borderId="1" xfId="0" applyFont="1" applyBorder="1"/>
    <xf numFmtId="0" fontId="24" fillId="0" borderId="1" xfId="0" applyFont="1" applyBorder="1"/>
    <xf numFmtId="3" fontId="9" fillId="0"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3" fontId="9" fillId="0" borderId="1"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3" fontId="26" fillId="0" borderId="1" xfId="1" applyNumberFormat="1" applyFont="1" applyFill="1" applyBorder="1" applyAlignment="1">
      <alignment horizontal="center" vertical="center"/>
    </xf>
    <xf numFmtId="3" fontId="9" fillId="0" borderId="1" xfId="0" applyNumberFormat="1" applyFont="1" applyBorder="1" applyAlignment="1">
      <alignment horizontal="center" vertical="center" wrapText="1"/>
    </xf>
    <xf numFmtId="3" fontId="7"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xf>
    <xf numFmtId="0" fontId="24" fillId="0" borderId="1" xfId="0" applyFont="1" applyBorder="1" applyAlignment="1">
      <alignment wrapText="1"/>
    </xf>
    <xf numFmtId="9" fontId="1" fillId="0" borderId="1" xfId="1" applyFont="1" applyBorder="1"/>
    <xf numFmtId="9" fontId="21" fillId="0" borderId="1" xfId="1" applyFont="1" applyBorder="1"/>
    <xf numFmtId="3" fontId="27" fillId="0" borderId="0" xfId="0" applyNumberFormat="1" applyFont="1"/>
    <xf numFmtId="0" fontId="14" fillId="0" borderId="1" xfId="0" applyFont="1" applyBorder="1" applyAlignment="1">
      <alignment horizontal="center" vertical="center" wrapText="1"/>
    </xf>
    <xf numFmtId="3" fontId="24" fillId="0" borderId="1" xfId="0" applyNumberFormat="1" applyFont="1" applyBorder="1"/>
    <xf numFmtId="1" fontId="13" fillId="0" borderId="0" xfId="1" applyNumberFormat="1" applyFont="1"/>
    <xf numFmtId="1" fontId="0" fillId="22" borderId="0" xfId="0" applyNumberFormat="1" applyFill="1"/>
    <xf numFmtId="1" fontId="0" fillId="0" borderId="0" xfId="1" applyNumberFormat="1" applyFont="1"/>
    <xf numFmtId="1" fontId="0" fillId="0" borderId="0" xfId="0" applyNumberFormat="1"/>
    <xf numFmtId="0" fontId="28" fillId="0" borderId="1" xfId="0" applyFont="1" applyBorder="1" applyAlignment="1">
      <alignment wrapText="1"/>
    </xf>
    <xf numFmtId="0" fontId="11" fillId="0" borderId="1" xfId="0" applyFont="1" applyBorder="1" applyAlignment="1">
      <alignment horizontal="center" vertical="center"/>
    </xf>
    <xf numFmtId="0" fontId="31" fillId="0" borderId="1" xfId="0" applyFont="1" applyBorder="1" applyAlignment="1">
      <alignment wrapText="1"/>
    </xf>
    <xf numFmtId="167" fontId="0" fillId="0" borderId="0" xfId="0" applyNumberFormat="1"/>
    <xf numFmtId="0" fontId="31" fillId="22" borderId="1" xfId="0" applyFont="1" applyFill="1" applyBorder="1" applyAlignment="1">
      <alignment wrapText="1"/>
    </xf>
    <xf numFmtId="0" fontId="13" fillId="22" borderId="1" xfId="0" applyFont="1" applyFill="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14" fillId="0" borderId="4" xfId="0" applyFont="1" applyBorder="1" applyAlignment="1">
      <alignment horizontal="center"/>
    </xf>
    <xf numFmtId="0" fontId="14" fillId="0" borderId="5"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7" xfId="0" applyFont="1" applyBorder="1" applyAlignment="1">
      <alignment horizontal="center"/>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0" fillId="6" borderId="4" xfId="0" applyFill="1" applyBorder="1" applyAlignment="1">
      <alignment horizontal="center"/>
    </xf>
    <xf numFmtId="0" fontId="0" fillId="6" borderId="5" xfId="0"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0" fillId="9" borderId="4" xfId="0" applyFill="1" applyBorder="1" applyAlignment="1">
      <alignment horizontal="center"/>
    </xf>
    <xf numFmtId="0" fontId="0" fillId="9" borderId="5"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8" fillId="0" borderId="1" xfId="0" applyFont="1" applyBorder="1" applyAlignment="1">
      <alignment horizontal="left" vertical="center" wrapText="1"/>
    </xf>
    <xf numFmtId="0" fontId="13" fillId="3" borderId="4" xfId="0" applyFont="1" applyFill="1" applyBorder="1" applyAlignment="1">
      <alignment horizontal="center"/>
    </xf>
    <xf numFmtId="0" fontId="13" fillId="3" borderId="5" xfId="0" applyFont="1" applyFill="1" applyBorder="1" applyAlignment="1">
      <alignment horizontal="center"/>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20" fillId="10" borderId="9" xfId="0" applyFont="1" applyFill="1" applyBorder="1" applyAlignment="1">
      <alignment horizontal="center" vertical="center" wrapText="1"/>
    </xf>
    <xf numFmtId="0" fontId="20" fillId="10" borderId="11"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0" fillId="10" borderId="0" xfId="0" applyFont="1" applyFill="1" applyAlignment="1">
      <alignment horizontal="center" vertical="center" wrapText="1"/>
    </xf>
    <xf numFmtId="0" fontId="20" fillId="10" borderId="12"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0" fillId="4" borderId="4" xfId="0" applyFill="1" applyBorder="1" applyAlignment="1">
      <alignment horizontal="center"/>
    </xf>
    <xf numFmtId="0" fontId="0" fillId="4" borderId="5" xfId="0" applyFill="1" applyBorder="1" applyAlignment="1">
      <alignment horizontal="center"/>
    </xf>
    <xf numFmtId="0" fontId="8" fillId="10" borderId="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7" fillId="0" borderId="1" xfId="0" applyFont="1" applyBorder="1" applyAlignment="1">
      <alignment horizontal="right" vertical="center" wrapText="1"/>
    </xf>
    <xf numFmtId="0" fontId="0" fillId="13" borderId="4"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15" borderId="1" xfId="0" applyFill="1" applyBorder="1" applyAlignment="1">
      <alignment horizontal="center" vertical="center"/>
    </xf>
    <xf numFmtId="0" fontId="0" fillId="14" borderId="1" xfId="0" applyFill="1" applyBorder="1" applyAlignment="1">
      <alignment horizontal="center" vertical="center"/>
    </xf>
    <xf numFmtId="0" fontId="0" fillId="2" borderId="1" xfId="0"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17" borderId="3" xfId="0" applyFill="1" applyBorder="1" applyAlignment="1">
      <alignment horizontal="center" vertical="center" wrapText="1"/>
    </xf>
    <xf numFmtId="0" fontId="0" fillId="17" borderId="2" xfId="0" applyFill="1" applyBorder="1" applyAlignment="1">
      <alignment horizontal="center" vertical="center" wrapText="1"/>
    </xf>
    <xf numFmtId="0" fontId="0" fillId="16" borderId="4" xfId="0" applyFill="1" applyBorder="1" applyAlignment="1">
      <alignment horizontal="center"/>
    </xf>
    <xf numFmtId="0" fontId="0" fillId="16" borderId="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0" fillId="21" borderId="4" xfId="0" applyFill="1" applyBorder="1" applyAlignment="1">
      <alignment horizontal="center"/>
    </xf>
    <xf numFmtId="0" fontId="0" fillId="21" borderId="5" xfId="0"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BF4845"/>
      <color rgb="FFD9D2E4"/>
      <color rgb="FFECE7F1"/>
      <color rgb="FFF7F5F9"/>
      <color rgb="FF9078B0"/>
      <color rgb="FFA895C1"/>
      <color rgb="FF9B3937"/>
      <color rgb="FFD6EDBD"/>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4.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chemeClr val="accent2">
                <a:lumMod val="50000"/>
              </a:schemeClr>
            </a:solidFill>
          </c:spPr>
          <c:invertIfNegative val="0"/>
          <c:dLbls>
            <c:dLbl>
              <c:idx val="2"/>
              <c:layout>
                <c:manualLayout>
                  <c:x val="0"/>
                  <c:y val="1.2957557367799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66-4EA1-853B-73E2B4B730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('1_galvenie_rādītāji'!$D$5,'1_galvenie_rādītāji'!$F$5,'1_galvenie_rādītāji'!$H$5)</c:f>
              <c:numCache>
                <c:formatCode>0.0%</c:formatCode>
                <c:ptCount val="3"/>
                <c:pt idx="0">
                  <c:v>0.2290909090909091</c:v>
                </c:pt>
                <c:pt idx="1">
                  <c:v>7.2727272727272727E-3</c:v>
                </c:pt>
                <c:pt idx="2">
                  <c:v>0.30181818181818182</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CC99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('1_galvenie_rādītāji'!$D$6,'1_galvenie_rādītāji'!$F$6,'1_galvenie_rādītāji'!$H$6)</c:f>
              <c:numCache>
                <c:formatCode>0.0%</c:formatCode>
                <c:ptCount val="3"/>
                <c:pt idx="0">
                  <c:v>6.2755798090040935E-2</c:v>
                </c:pt>
                <c:pt idx="1">
                  <c:v>9.5497953615279671E-3</c:v>
                </c:pt>
                <c:pt idx="2">
                  <c:v>0.12551159618008187</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'2_5_panta_izņēmumi'!$R$56</c:f>
              <c:strCache>
                <c:ptCount val="1"/>
                <c:pt idx="0">
                  <c:v>Noslēgto iepirkuma līgumu skaits</c:v>
                </c:pt>
              </c:strCache>
            </c:strRef>
          </c:tx>
          <c:spPr>
            <a:solidFill>
              <a:srgbClr val="92D050"/>
            </a:solidFill>
          </c:spPr>
          <c:dPt>
            <c:idx val="0"/>
            <c:bubble3D val="0"/>
            <c:spPr>
              <a:solidFill>
                <a:schemeClr val="accent3">
                  <a:lumMod val="75000"/>
                </a:schemeClr>
              </a:solidFill>
            </c:spPr>
            <c:extLst>
              <c:ext xmlns:c16="http://schemas.microsoft.com/office/drawing/2014/chart" uri="{C3380CC4-5D6E-409C-BE32-E72D297353CC}">
                <c16:uniqueId val="{00000001-CBA0-4091-8A10-D30FB3FB49F5}"/>
              </c:ext>
            </c:extLst>
          </c:dPt>
          <c:dPt>
            <c:idx val="1"/>
            <c:bubble3D val="0"/>
            <c:spPr>
              <a:solidFill>
                <a:srgbClr val="00C400"/>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'2_5_panta_izņēmumi'!$Q$57:$Q$58</c:f>
              <c:strCache>
                <c:ptCount val="2"/>
                <c:pt idx="0">
                  <c:v>Valsts sektors</c:v>
                </c:pt>
                <c:pt idx="1">
                  <c:v>Pašvaldību sektors</c:v>
                </c:pt>
              </c:strCache>
            </c:strRef>
          </c:cat>
          <c:val>
            <c:numRef>
              <c:f>'2_5_panta_izņēmumi'!$R$57:$R$58</c:f>
              <c:numCache>
                <c:formatCode>General</c:formatCode>
                <c:ptCount val="2"/>
                <c:pt idx="0">
                  <c:v>10002</c:v>
                </c:pt>
                <c:pt idx="1">
                  <c:v>8257</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'2_5_panta_izņēmumi'!$S$56</c:f>
              <c:strCache>
                <c:ptCount val="1"/>
                <c:pt idx="0">
                  <c:v>Noslēgto iepirkuma līgumu summa (EUR) bez PVN</c:v>
                </c:pt>
              </c:strCache>
            </c:strRef>
          </c:tx>
          <c:dPt>
            <c:idx val="0"/>
            <c:bubble3D val="0"/>
            <c:spPr>
              <a:solidFill>
                <a:schemeClr val="accent3">
                  <a:lumMod val="75000"/>
                </a:schemeClr>
              </a:solidFill>
            </c:spPr>
            <c:extLst>
              <c:ext xmlns:c16="http://schemas.microsoft.com/office/drawing/2014/chart" uri="{C3380CC4-5D6E-409C-BE32-E72D297353CC}">
                <c16:uniqueId val="{00000001-D1BD-42EA-AD23-E694DA1D9181}"/>
              </c:ext>
            </c:extLst>
          </c:dPt>
          <c:dPt>
            <c:idx val="1"/>
            <c:bubble3D val="0"/>
            <c:spPr>
              <a:solidFill>
                <a:srgbClr val="00C400"/>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'2_5_panta_izņēmumi'!$Q$57:$Q$58</c:f>
              <c:strCache>
                <c:ptCount val="2"/>
                <c:pt idx="0">
                  <c:v>Valsts sektors</c:v>
                </c:pt>
                <c:pt idx="1">
                  <c:v>Pašvaldību sektors</c:v>
                </c:pt>
              </c:strCache>
            </c:strRef>
          </c:cat>
          <c:val>
            <c:numRef>
              <c:f>'2_5_panta_izņēmumi'!$S$57:$S$58</c:f>
              <c:numCache>
                <c:formatCode>#,##0</c:formatCode>
                <c:ptCount val="2"/>
                <c:pt idx="0">
                  <c:v>21116993</c:v>
                </c:pt>
                <c:pt idx="1">
                  <c:v>10651217</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'2_5_panta_izņēmumi'!$B$67</c:f>
              <c:strCache>
                <c:ptCount val="1"/>
                <c:pt idx="0">
                  <c:v> Pārskatu skaits</c:v>
                </c:pt>
              </c:strCache>
            </c:strRef>
          </c:tx>
          <c:invertIfNegative val="0"/>
          <c:dPt>
            <c:idx val="0"/>
            <c:invertIfNegative val="0"/>
            <c:bubble3D val="0"/>
            <c:spPr>
              <a:solidFill>
                <a:schemeClr val="accent3">
                  <a:lumMod val="75000"/>
                </a:schemeClr>
              </a:solidFill>
            </c:spPr>
            <c:extLst>
              <c:ext xmlns:c16="http://schemas.microsoft.com/office/drawing/2014/chart" uri="{C3380CC4-5D6E-409C-BE32-E72D297353CC}">
                <c16:uniqueId val="{00000001-89EC-45ED-9BBB-6517CE85DCDE}"/>
              </c:ext>
            </c:extLst>
          </c:dPt>
          <c:dPt>
            <c:idx val="1"/>
            <c:invertIfNegative val="0"/>
            <c:bubble3D val="0"/>
            <c:spPr>
              <a:solidFill>
                <a:srgbClr val="00C400"/>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'2_5_panta_izņēmumi'!$A$68:$A$69</c:f>
              <c:strCache>
                <c:ptCount val="2"/>
                <c:pt idx="0">
                  <c:v>Valsts sektors</c:v>
                </c:pt>
                <c:pt idx="1">
                  <c:v>Pašvaldību sektors</c:v>
                </c:pt>
              </c:strCache>
            </c:strRef>
          </c:cat>
          <c:val>
            <c:numRef>
              <c:f>'2_5_panta_izņēmumi'!$B$68:$B$69</c:f>
              <c:numCache>
                <c:formatCode>General</c:formatCode>
                <c:ptCount val="2"/>
                <c:pt idx="0">
                  <c:v>83</c:v>
                </c:pt>
                <c:pt idx="1">
                  <c:v>92</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min val="0"/>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(2019.-20</a:t>
            </a:r>
            <a:r>
              <a:rPr lang="en-GB" sz="1200" baseline="0"/>
              <a:t>2</a:t>
            </a:r>
            <a:r>
              <a:rPr lang="lv-LV" sz="1200" baseline="0"/>
              <a:t>3.gads)</a:t>
            </a:r>
            <a:endParaRPr lang="lv-LV" sz="1200"/>
          </a:p>
        </c:rich>
      </c:tx>
      <c:overlay val="0"/>
    </c:title>
    <c:autoTitleDeleted val="0"/>
    <c:plotArea>
      <c:layout>
        <c:manualLayout>
          <c:layoutTarget val="inner"/>
          <c:xMode val="edge"/>
          <c:yMode val="edge"/>
          <c:x val="8.0222205234054475E-2"/>
          <c:y val="0.14571287079681078"/>
          <c:w val="0.62233878426331402"/>
          <c:h val="0.74924874956668153"/>
        </c:manualLayout>
      </c:layout>
      <c:lineChart>
        <c:grouping val="standard"/>
        <c:varyColors val="0"/>
        <c:ser>
          <c:idx val="0"/>
          <c:order val="0"/>
          <c:tx>
            <c:strRef>
              <c:f>'2_dinamika'!$R$4</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E1-4F47-BCF7-27863E414619}"/>
                </c:ext>
              </c:extLst>
            </c:dLbl>
            <c:dLbl>
              <c:idx val="4"/>
              <c:layout>
                <c:manualLayout>
                  <c:x val="-5.1460182683648525E-3"/>
                  <c:y val="-1.264222503160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9F-44B9-A561-9A2F0A6219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2019</c:v>
                </c:pt>
                <c:pt idx="1">
                  <c:v>2020</c:v>
                </c:pt>
                <c:pt idx="2">
                  <c:v>2021</c:v>
                </c:pt>
                <c:pt idx="3">
                  <c:v>2022</c:v>
                </c:pt>
                <c:pt idx="4">
                  <c:v>2023</c:v>
                </c:pt>
              </c:numCache>
            </c:numRef>
          </c:cat>
          <c:val>
            <c:numRef>
              <c:f>'2_dinamika'!$S$4:$W$4</c:f>
              <c:numCache>
                <c:formatCode>General</c:formatCode>
                <c:ptCount val="5"/>
                <c:pt idx="0">
                  <c:v>616</c:v>
                </c:pt>
                <c:pt idx="1">
                  <c:v>586</c:v>
                </c:pt>
                <c:pt idx="2">
                  <c:v>673</c:v>
                </c:pt>
                <c:pt idx="3">
                  <c:v>781</c:v>
                </c:pt>
                <c:pt idx="4">
                  <c:v>752</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E1-4F47-BCF7-27863E414619}"/>
                </c:ext>
              </c:extLst>
            </c:dLbl>
            <c:dLbl>
              <c:idx val="1"/>
              <c:layout>
                <c:manualLayout>
                  <c:x val="0"/>
                  <c:y val="2.5284450063210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F-44B9-A561-9A2F0A6219A7}"/>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2019</c:v>
                </c:pt>
                <c:pt idx="1">
                  <c:v>2020</c:v>
                </c:pt>
                <c:pt idx="2">
                  <c:v>2021</c:v>
                </c:pt>
                <c:pt idx="3">
                  <c:v>2022</c:v>
                </c:pt>
                <c:pt idx="4">
                  <c:v>2023</c:v>
                </c:pt>
              </c:numCache>
            </c:numRef>
          </c:cat>
          <c:val>
            <c:numRef>
              <c:f>'2_dinamika'!$S$5:$W$5</c:f>
              <c:numCache>
                <c:formatCode>#\ ##0.0</c:formatCode>
                <c:ptCount val="5"/>
                <c:pt idx="0">
                  <c:v>97.927526</c:v>
                </c:pt>
                <c:pt idx="1">
                  <c:v>102.74471800000001</c:v>
                </c:pt>
                <c:pt idx="2">
                  <c:v>162.47204099999999</c:v>
                </c:pt>
                <c:pt idx="3" formatCode="0.0">
                  <c:v>66.848855999999998</c:v>
                </c:pt>
                <c:pt idx="4">
                  <c:v>114.72003599999999</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layout>
        <c:manualLayout>
          <c:xMode val="edge"/>
          <c:yMode val="edge"/>
          <c:x val="0.71300534557842554"/>
          <c:y val="0.37179191096688136"/>
          <c:w val="0.27155659961647982"/>
          <c:h val="0.356078720248464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(2019.-20</a:t>
            </a:r>
            <a:r>
              <a:rPr lang="en-GB" sz="1200" b="1" i="0" baseline="0">
                <a:effectLst/>
              </a:rPr>
              <a:t>2</a:t>
            </a:r>
            <a:r>
              <a:rPr lang="lv-LV" sz="1200" b="1" i="0" baseline="0">
                <a:effectLst/>
              </a:rPr>
              <a:t>3.gads)</a:t>
            </a:r>
            <a:endParaRPr lang="lv-LV" sz="1200">
              <a:effectLst/>
            </a:endParaRPr>
          </a:p>
        </c:rich>
      </c:tx>
      <c:overlay val="0"/>
    </c:title>
    <c:autoTitleDeleted val="0"/>
    <c:plotArea>
      <c:layout>
        <c:manualLayout>
          <c:layoutTarget val="inner"/>
          <c:xMode val="edge"/>
          <c:yMode val="edge"/>
          <c:x val="0.10668178150882891"/>
          <c:y val="0.14571282269009964"/>
          <c:w val="0.51431018826731911"/>
          <c:h val="0.74924883235153028"/>
        </c:manualLayout>
      </c:layout>
      <c:lineChart>
        <c:grouping val="standard"/>
        <c:varyColors val="0"/>
        <c:ser>
          <c:idx val="0"/>
          <c:order val="0"/>
          <c:tx>
            <c:strRef>
              <c:f>'2_dinamika'!$R$17</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4.6120015948085902E-2"/>
                  <c:y val="-3.116492932735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8A-4E68-A2CA-BE3BE7ED0463}"/>
                </c:ext>
              </c:extLst>
            </c:dLbl>
            <c:dLbl>
              <c:idx val="1"/>
              <c:layout>
                <c:manualLayout>
                  <c:x val="-1.7780755429541096E-2"/>
                  <c:y val="-3.5725659044106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8A-4E68-A2CA-BE3BE7ED0463}"/>
                </c:ext>
              </c:extLst>
            </c:dLbl>
            <c:dLbl>
              <c:idx val="2"/>
              <c:layout>
                <c:manualLayout>
                  <c:x val="-5.1684841656432425E-2"/>
                  <c:y val="2.2219132807326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A-4E68-A2CA-BE3BE7ED0463}"/>
                </c:ext>
              </c:extLst>
            </c:dLbl>
            <c:dLbl>
              <c:idx val="3"/>
              <c:layout>
                <c:manualLayout>
                  <c:x val="-1.6211953502487338E-2"/>
                  <c:y val="2.2109557500669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A-4E68-A2CA-BE3BE7ED0463}"/>
                </c:ext>
              </c:extLst>
            </c:dLbl>
            <c:dLbl>
              <c:idx val="4"/>
              <c:layout>
                <c:manualLayout>
                  <c:x val="-7.2409751378303217E-2"/>
                  <c:y val="-4.47464461646245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2019</c:v>
                </c:pt>
                <c:pt idx="1">
                  <c:v>2020</c:v>
                </c:pt>
                <c:pt idx="2">
                  <c:v>2021</c:v>
                </c:pt>
                <c:pt idx="3">
                  <c:v>2022</c:v>
                </c:pt>
                <c:pt idx="4">
                  <c:v>2023</c:v>
                </c:pt>
              </c:numCache>
            </c:numRef>
          </c:cat>
          <c:val>
            <c:numRef>
              <c:f>'2_dinamika'!$S$17:$W$17</c:f>
              <c:numCache>
                <c:formatCode>0</c:formatCode>
                <c:ptCount val="5"/>
                <c:pt idx="0">
                  <c:v>12687</c:v>
                </c:pt>
                <c:pt idx="1">
                  <c:v>9361</c:v>
                </c:pt>
                <c:pt idx="2">
                  <c:v>11415</c:v>
                </c:pt>
                <c:pt idx="3">
                  <c:v>16046</c:v>
                </c:pt>
                <c:pt idx="4">
                  <c:v>18259</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2.3771367629593584E-2"/>
                  <c:y val="-4.166673740488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8A-4E68-A2CA-BE3BE7ED0463}"/>
                </c:ext>
              </c:extLst>
            </c:dLbl>
            <c:dLbl>
              <c:idx val="1"/>
              <c:layout>
                <c:manualLayout>
                  <c:x val="-5.8876684206493703E-2"/>
                  <c:y val="-3.42138622350760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8A-4E68-A2CA-BE3BE7ED0463}"/>
                </c:ext>
              </c:extLst>
            </c:dLbl>
            <c:dLbl>
              <c:idx val="2"/>
              <c:layout>
                <c:manualLayout>
                  <c:x val="-2.8815582552249933E-2"/>
                  <c:y val="-6.2198368286714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8A-4E68-A2CA-BE3BE7ED0463}"/>
                </c:ext>
              </c:extLst>
            </c:dLbl>
            <c:dLbl>
              <c:idx val="3"/>
              <c:layout>
                <c:manualLayout>
                  <c:x val="-1.9020473045194178E-2"/>
                  <c:y val="1.6948902979968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8A-4E68-A2CA-BE3BE7ED0463}"/>
                </c:ext>
              </c:extLst>
            </c:dLbl>
            <c:dLbl>
              <c:idx val="4"/>
              <c:layout>
                <c:manualLayout>
                  <c:x val="-2.9254094899113153E-2"/>
                  <c:y val="3.6926193497664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2019</c:v>
                </c:pt>
                <c:pt idx="1">
                  <c:v>2020</c:v>
                </c:pt>
                <c:pt idx="2">
                  <c:v>2021</c:v>
                </c:pt>
                <c:pt idx="3">
                  <c:v>2022</c:v>
                </c:pt>
                <c:pt idx="4">
                  <c:v>2023</c:v>
                </c:pt>
              </c:numCache>
            </c:numRef>
          </c:cat>
          <c:val>
            <c:numRef>
              <c:f>'2_dinamika'!$S$18:$W$18</c:f>
              <c:numCache>
                <c:formatCode>#,##0.00</c:formatCode>
                <c:ptCount val="5"/>
                <c:pt idx="0">
                  <c:v>24.118293000000001</c:v>
                </c:pt>
                <c:pt idx="1">
                  <c:v>22.475618999999998</c:v>
                </c:pt>
                <c:pt idx="2">
                  <c:v>33.240098000000003</c:v>
                </c:pt>
                <c:pt idx="3" formatCode="0.0">
                  <c:v>35.874434000000001</c:v>
                </c:pt>
                <c:pt idx="4">
                  <c:v>31.76821</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71051291225388769"/>
          <c:y val="0.37243719030119671"/>
          <c:w val="0.27392281052073258"/>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2022.gadu</a:t>
            </a:r>
          </a:p>
        </c:rich>
      </c:tx>
      <c:overlay val="0"/>
    </c:title>
    <c:autoTitleDeleted val="0"/>
    <c:plotArea>
      <c:layout/>
      <c:barChart>
        <c:barDir val="bar"/>
        <c:grouping val="clustered"/>
        <c:varyColors val="0"/>
        <c:ser>
          <c:idx val="0"/>
          <c:order val="0"/>
          <c:tx>
            <c:strRef>
              <c:f>'2_dinamika'!$S$31</c:f>
              <c:strCache>
                <c:ptCount val="1"/>
                <c:pt idx="0">
                  <c:v>3.pants</c:v>
                </c:pt>
              </c:strCache>
            </c:strRef>
          </c:tx>
          <c:spPr>
            <a:solidFill>
              <a:schemeClr val="accent2">
                <a:lumMod val="60000"/>
                <a:lumOff val="40000"/>
              </a:schemeClr>
            </a:solidFill>
            <a:ln>
              <a:solidFill>
                <a:schemeClr val="accent2">
                  <a:lumMod val="60000"/>
                  <a:lumOff val="40000"/>
                </a:schemeClr>
              </a:solidFill>
            </a:ln>
          </c:spPr>
          <c:invertIfNegative val="0"/>
          <c:dLbls>
            <c:dLbl>
              <c:idx val="0"/>
              <c:layout>
                <c:manualLayout>
                  <c:x val="1.6663648113987148E-3"/>
                  <c:y val="-9.4259479277556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E9-4164-B860-2A58C23C90B9}"/>
                </c:ext>
              </c:extLst>
            </c:dLbl>
            <c:dLbl>
              <c:idx val="1"/>
              <c:layout>
                <c:manualLayout>
                  <c:x val="0"/>
                  <c:y val="2.4654822774533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E9-4164-B860-2A58C23C90B9}"/>
                </c:ext>
              </c:extLst>
            </c:dLbl>
            <c:dLbl>
              <c:idx val="2"/>
              <c:layout>
                <c:manualLayout>
                  <c:x val="-0.1119622690710534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80-44AF-B754-0ECBF51E35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-9.0909090909090905E-3</c:v>
                </c:pt>
                <c:pt idx="1">
                  <c:v>-3.713188220230474E-2</c:v>
                </c:pt>
                <c:pt idx="2">
                  <c:v>0.71611068407812395</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4.pants</c:v>
                </c:pt>
              </c:strCache>
            </c:strRef>
          </c:tx>
          <c:spPr>
            <a:solidFill>
              <a:srgbClr val="BF4845"/>
            </a:solidFill>
            <a:ln w="12700">
              <a:solidFill>
                <a:schemeClr val="accent4">
                  <a:lumMod val="60000"/>
                  <a:lumOff val="40000"/>
                </a:schemeClr>
              </a:solidFill>
            </a:ln>
          </c:spPr>
          <c:invertIfNegative val="0"/>
          <c:dLbls>
            <c:dLbl>
              <c:idx val="0"/>
              <c:layout>
                <c:manualLayout>
                  <c:x val="-5.5030969442372716E-3"/>
                  <c:y val="-6.275324150824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9-4164-B860-2A58C23C90B9}"/>
                </c:ext>
              </c:extLst>
            </c:dLbl>
            <c:dLbl>
              <c:idx val="1"/>
              <c:layout>
                <c:manualLayout>
                  <c:x val="-8.8159266985081441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E8-4CC2-B494-0F8A58D971C9}"/>
                </c:ext>
              </c:extLst>
            </c:dLbl>
            <c:dLbl>
              <c:idx val="2"/>
              <c:layout>
                <c:manualLayout>
                  <c:x val="3.369045054180056E-2"/>
                  <c:y val="-1.03246161717278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-0.25</c:v>
                </c:pt>
                <c:pt idx="1">
                  <c:v>0.41428571428571431</c:v>
                </c:pt>
                <c:pt idx="2">
                  <c:v>0.60679198061716233</c:v>
                </c:pt>
              </c:numCache>
            </c:numRef>
          </c:val>
          <c:extLst>
            <c:ext xmlns:c16="http://schemas.microsoft.com/office/drawing/2014/chart" uri="{C3380CC4-5D6E-409C-BE32-E72D297353CC}">
              <c16:uniqueId val="{00000001-E4C0-442D-AB37-C665D333D9AC}"/>
            </c:ext>
          </c:extLst>
        </c:ser>
        <c:ser>
          <c:idx val="2"/>
          <c:order val="2"/>
          <c:tx>
            <c:strRef>
              <c:f>'2_dinamika'!$S$33</c:f>
              <c:strCache>
                <c:ptCount val="1"/>
                <c:pt idx="0">
                  <c:v>5.pants</c:v>
                </c:pt>
              </c:strCache>
            </c:strRef>
          </c:tx>
          <c:spPr>
            <a:solidFill>
              <a:schemeClr val="accent2">
                <a:lumMod val="20000"/>
                <a:lumOff val="80000"/>
              </a:schemeClr>
            </a:solidFill>
          </c:spPr>
          <c:invertIfNegative val="0"/>
          <c:dLbls>
            <c:dLbl>
              <c:idx val="0"/>
              <c:layout>
                <c:manualLayout>
                  <c:x val="-5.3034759033656891E-2"/>
                  <c:y val="-1.3003896731994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80-44AF-B754-0ECBF51E35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'2_dinamika'!$T$33:$V$33</c:f>
              <c:numCache>
                <c:formatCode>0%</c:formatCode>
                <c:ptCount val="3"/>
                <c:pt idx="0">
                  <c:v>5.7471264367816091E-3</c:v>
                </c:pt>
                <c:pt idx="1">
                  <c:v>0.13791599152436745</c:v>
                </c:pt>
                <c:pt idx="2">
                  <c:v>-0.11446101142668899</c:v>
                </c:pt>
              </c:numCache>
            </c:numRef>
          </c:val>
          <c:extLst>
            <c:ext xmlns:c16="http://schemas.microsoft.com/office/drawing/2014/chart" uri="{C3380CC4-5D6E-409C-BE32-E72D297353CC}">
              <c16:uniqueId val="{00000005-24E9-4164-B860-2A58C23C90B9}"/>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txPr>
          <a:bodyPr rot="0"/>
          <a:lstStyle/>
          <a:p>
            <a:pPr>
              <a:defRPr/>
            </a:pPr>
            <a:endParaRPr lang="lv-LV"/>
          </a:p>
        </c:txPr>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ECE7F1"/>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chemeClr val="accent4">
                  <a:lumMod val="40000"/>
                  <a:lumOff val="60000"/>
                </a:schemeClr>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A895C1"/>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9078B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chemeClr val="accent4">
                  <a:lumMod val="75000"/>
                </a:schemeClr>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2019</c:v>
                </c:pt>
                <c:pt idx="1">
                  <c:v>2020</c:v>
                </c:pt>
                <c:pt idx="2">
                  <c:v>2021</c:v>
                </c:pt>
                <c:pt idx="3">
                  <c:v>2022</c:v>
                </c:pt>
                <c:pt idx="4">
                  <c:v>2023</c:v>
                </c:pt>
              </c:numCache>
            </c:numRef>
          </c:cat>
          <c:val>
            <c:numRef>
              <c:f>'3_fakt_izmaksas_un_dinamika'!$U$11:$Y$11</c:f>
              <c:numCache>
                <c:formatCode>#\ ##0.0</c:formatCode>
                <c:ptCount val="5"/>
                <c:pt idx="0">
                  <c:v>3377.208185</c:v>
                </c:pt>
                <c:pt idx="1">
                  <c:v>3632.3136100000002</c:v>
                </c:pt>
                <c:pt idx="2">
                  <c:v>3831.6674840000001</c:v>
                </c:pt>
                <c:pt idx="3">
                  <c:v>4597.6459679999998</c:v>
                </c:pt>
                <c:pt idx="4">
                  <c:v>5224.6103730000004</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 ##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ECE7F1"/>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chemeClr val="accent4">
                  <a:lumMod val="40000"/>
                  <a:lumOff val="60000"/>
                </a:schemeClr>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A895C1"/>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9078B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chemeClr val="accent4">
                  <a:lumMod val="75000"/>
                </a:schemeClr>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2019</c:v>
                </c:pt>
                <c:pt idx="1">
                  <c:v>2020</c:v>
                </c:pt>
                <c:pt idx="2">
                  <c:v>2021</c:v>
                </c:pt>
                <c:pt idx="3">
                  <c:v>2022</c:v>
                </c:pt>
                <c:pt idx="4">
                  <c:v>2023</c:v>
                </c:pt>
              </c:numCache>
            </c:numRef>
          </c:cat>
          <c:val>
            <c:numRef>
              <c:f>'3_fakt_izmaksas_un_dinamika'!$U$12:$Y$12</c:f>
              <c:numCache>
                <c:formatCode>#\ ##0.0</c:formatCode>
                <c:ptCount val="5"/>
                <c:pt idx="0">
                  <c:v>111.503349</c:v>
                </c:pt>
                <c:pt idx="1">
                  <c:v>129.09187900000001</c:v>
                </c:pt>
                <c:pt idx="2">
                  <c:v>130.21395100000001</c:v>
                </c:pt>
                <c:pt idx="3">
                  <c:v>159.84173999999999</c:v>
                </c:pt>
                <c:pt idx="4">
                  <c:v>215.55412000000001</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 ##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0282229266169"/>
          <c:y val="5.7584073984611822E-2"/>
          <c:w val="0.71083043373814214"/>
          <c:h val="0.62073818083789978"/>
        </c:manualLayout>
      </c:layout>
      <c:barChart>
        <c:barDir val="bar"/>
        <c:grouping val="clustered"/>
        <c:varyColors val="0"/>
        <c:ser>
          <c:idx val="0"/>
          <c:order val="0"/>
          <c:tx>
            <c:strRef>
              <c:f>'3_fakt_izmaksas_un_dinamika'!$B$3</c:f>
              <c:strCache>
                <c:ptCount val="1"/>
                <c:pt idx="0">
                  <c:v>Faktiski izlietotie naudas līdzekļi (EUR) ar PVN</c:v>
                </c:pt>
              </c:strCache>
            </c:strRef>
          </c:tx>
          <c:spPr>
            <a:solidFill>
              <a:schemeClr val="accent4">
                <a:lumMod val="40000"/>
                <a:lumOff val="60000"/>
              </a:schemeClr>
            </a:solidFill>
            <a:ln>
              <a:noFill/>
            </a:ln>
            <a:effectLst/>
          </c:spPr>
          <c:invertIfNegative val="0"/>
          <c:dLbls>
            <c:dLbl>
              <c:idx val="0"/>
              <c:layout>
                <c:manualLayout>
                  <c:x val="0"/>
                  <c:y val="5.234915816782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77-4ECC-BEA0-083B4E58C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3244741553</c:v>
                </c:pt>
                <c:pt idx="1">
                  <c:v>1979868820</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140403094</c:v>
                </c:pt>
                <c:pt idx="1">
                  <c:v>75151026</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'1_galvenie_rādītāji'!$S$17</c:f>
              <c:strCache>
                <c:ptCount val="1"/>
                <c:pt idx="0">
                  <c:v>Noslēgto iepirkuma līgumu summa (EUR) bez PVN</c:v>
                </c:pt>
              </c:strCache>
            </c:strRef>
          </c:tx>
          <c:spPr>
            <a:solidFill>
              <a:srgbClr val="CC9900"/>
            </a:solidFill>
          </c:spPr>
          <c:invertIfNegative val="0"/>
          <c:dLbls>
            <c:dLbl>
              <c:idx val="1"/>
              <c:layout>
                <c:manualLayout>
                  <c:x val="-4.3294654735030796E-17"/>
                  <c:y val="-4.7961610570185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'1_galvenie_rādītāji'!$T$15:$V$15</c:f>
              <c:strCache>
                <c:ptCount val="3"/>
                <c:pt idx="0">
                  <c:v>3.pants</c:v>
                </c:pt>
                <c:pt idx="1">
                  <c:v>4.pants</c:v>
                </c:pt>
                <c:pt idx="2">
                  <c:v>5.pants</c:v>
                </c:pt>
              </c:strCache>
            </c:strRef>
          </c:cat>
          <c:val>
            <c:numRef>
              <c:f>'1_galvenie_rādītāji'!$T$17:$V$17</c:f>
              <c:numCache>
                <c:formatCode>#,##0</c:formatCode>
                <c:ptCount val="3"/>
                <c:pt idx="0">
                  <c:v>114720036</c:v>
                </c:pt>
                <c:pt idx="1">
                  <c:v>8931726</c:v>
                </c:pt>
                <c:pt idx="2">
                  <c:v>31768210</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'1_galvenie_rādītāji'!$S$16</c:f>
              <c:strCache>
                <c:ptCount val="1"/>
                <c:pt idx="0">
                  <c:v>Noslēgto iepirkuma līgumu skaits</c:v>
                </c:pt>
              </c:strCache>
            </c:strRef>
          </c:tx>
          <c:spPr>
            <a:ln w="28575">
              <a:noFill/>
            </a:ln>
          </c:spPr>
          <c:marker>
            <c:symbol val="dash"/>
            <c:size val="18"/>
            <c:spPr>
              <a:solidFill>
                <a:schemeClr val="accent2">
                  <a:lumMod val="50000"/>
                </a:schemeClr>
              </a:solidFill>
              <a:ln>
                <a:solidFill>
                  <a:srgbClr val="0070C0"/>
                </a:solidFill>
              </a:ln>
            </c:spPr>
          </c:marker>
          <c:dPt>
            <c:idx val="1"/>
            <c:marker>
              <c:spPr>
                <a:solidFill>
                  <a:schemeClr val="accent2">
                    <a:lumMod val="50000"/>
                  </a:schemeClr>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5.6397068326076667E-2"/>
                  <c:y val="-5.162523980805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4.6950666767079194E-2"/>
                  <c:y val="-4.3065581942600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dLbl>
              <c:idx val="2"/>
              <c:layout>
                <c:manualLayout>
                  <c:x val="-6.8485063171566884E-2"/>
                  <c:y val="-3.730347488792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'1_galvenie_rādītāji'!$T$15:$V$15</c:f>
              <c:strCache>
                <c:ptCount val="3"/>
                <c:pt idx="0">
                  <c:v>3.pants</c:v>
                </c:pt>
                <c:pt idx="1">
                  <c:v>4.pants</c:v>
                </c:pt>
                <c:pt idx="2">
                  <c:v>5.pants</c:v>
                </c:pt>
              </c:strCache>
            </c:strRef>
          </c:xVal>
          <c:yVal>
            <c:numRef>
              <c:f>'1_galvenie_rādītāji'!$T$16:$V$16</c:f>
              <c:numCache>
                <c:formatCode>General</c:formatCode>
                <c:ptCount val="3"/>
                <c:pt idx="0">
                  <c:v>752</c:v>
                </c:pt>
                <c:pt idx="1">
                  <c:v>99</c:v>
                </c:pt>
                <c:pt idx="2" formatCode="#,##0">
                  <c:v>18259</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chemeClr val="accent2">
                <a:lumMod val="50000"/>
              </a:schemeClr>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3244741553</c:v>
                </c:pt>
                <c:pt idx="1">
                  <c:v>1979868820</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CC9900"/>
            </a:solidFill>
          </c:spPr>
          <c:invertIfNegative val="0"/>
          <c:dLbls>
            <c:dLbl>
              <c:idx val="0"/>
              <c:layout>
                <c:manualLayout>
                  <c:x val="1.9801985437304166E-2"/>
                  <c:y val="1.2102872510374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140403094</c:v>
                </c:pt>
                <c:pt idx="1">
                  <c:v>75151026</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'2_3_panta_izņēmumi'!$P$58</c:f>
              <c:strCache>
                <c:ptCount val="1"/>
                <c:pt idx="0">
                  <c:v>Noslēgto iepirkuma līgumu skaits</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6B3-41DA-81A9-BE24B0FAFE5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6B3-41DA-81A9-BE24B0FAFE5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'2_3_panta_izņēmumi'!$P$59:$P$60</c:f>
              <c:numCache>
                <c:formatCode>#,##0</c:formatCode>
                <c:ptCount val="2"/>
                <c:pt idx="0" formatCode="General">
                  <c:v>449</c:v>
                </c:pt>
                <c:pt idx="1">
                  <c:v>303</c:v>
                </c:pt>
              </c:numCache>
            </c:numRef>
          </c:val>
          <c:extLst>
            <c:ext xmlns:c16="http://schemas.microsoft.com/office/drawing/2014/chart" uri="{C3380CC4-5D6E-409C-BE32-E72D297353CC}">
              <c16:uniqueId val="{00000004-B6B3-41DA-81A9-BE24B0FAFE5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summa (EUR) bez PVN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'2_3_panta_izņēmumi'!$Q$58</c:f>
              <c:strCache>
                <c:ptCount val="1"/>
                <c:pt idx="0">
                  <c:v>Noslēgto iepirkuma līgumu summa (EUR) bez PVN</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EE7-4CD7-B111-CFBEF8F9422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EE7-4CD7-B111-CFBEF8F9422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'2_3_panta_izņēmumi'!$Q$59:$Q$60</c:f>
              <c:numCache>
                <c:formatCode>#,##0</c:formatCode>
                <c:ptCount val="2"/>
                <c:pt idx="0">
                  <c:v>105153535</c:v>
                </c:pt>
                <c:pt idx="1">
                  <c:v>9566501</c:v>
                </c:pt>
              </c:numCache>
            </c:numRef>
          </c:val>
          <c:extLst>
            <c:ext xmlns:c16="http://schemas.microsoft.com/office/drawing/2014/chart" uri="{C3380CC4-5D6E-409C-BE32-E72D297353CC}">
              <c16:uniqueId val="{00000004-5EE7-4CD7-B111-CFBEF8F9422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Pārskatu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BF4845"/>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chemeClr val="tx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0-49CB-4928-AFC1-CC574EF45C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'2_3_panta_izņēmumi'!$A$70:$A$71</c:f>
              <c:strCache>
                <c:ptCount val="2"/>
                <c:pt idx="0">
                  <c:v>Valsts sektors</c:v>
                </c:pt>
                <c:pt idx="1">
                  <c:v>Pašvaldību sektors</c:v>
                </c:pt>
              </c:strCache>
            </c:strRef>
          </c:cat>
          <c:val>
            <c:numRef>
              <c:f>'2_3_panta_izņēmumi'!$B$70:$B$71</c:f>
              <c:numCache>
                <c:formatCode>General</c:formatCode>
                <c:ptCount val="2"/>
                <c:pt idx="0">
                  <c:v>63</c:v>
                </c:pt>
                <c:pt idx="1">
                  <c:v>46</c:v>
                </c:pt>
              </c:numCache>
            </c:numRef>
          </c:val>
          <c:extLst>
            <c:ext xmlns:c16="http://schemas.microsoft.com/office/drawing/2014/chart" uri="{C3380CC4-5D6E-409C-BE32-E72D297353CC}">
              <c16:uniqueId val="{00000000-32DE-4793-A4E7-928B5DEF73FD}"/>
            </c:ext>
          </c:extLst>
        </c:ser>
        <c:dLbls>
          <c:showLegendKey val="0"/>
          <c:showVal val="0"/>
          <c:showCatName val="0"/>
          <c:showSerName val="0"/>
          <c:showPercent val="0"/>
          <c:showBubbleSize val="0"/>
        </c:dLbls>
        <c:gapWidth val="65"/>
        <c:shape val="box"/>
        <c:axId val="1938539167"/>
        <c:axId val="1938544991"/>
        <c:axId val="0"/>
      </c:bar3DChart>
      <c:catAx>
        <c:axId val="19385391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1938544991"/>
        <c:crosses val="autoZero"/>
        <c:auto val="1"/>
        <c:lblAlgn val="ctr"/>
        <c:lblOffset val="100"/>
        <c:noMultiLvlLbl val="0"/>
      </c:catAx>
      <c:valAx>
        <c:axId val="193854499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crossAx val="1938539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'2_4_panta_iznemumi'!$P$20</c:f>
              <c:strCache>
                <c:ptCount val="1"/>
                <c:pt idx="0">
                  <c:v>Noslēgto iepirkuma līgumu skaits</c:v>
                </c:pt>
              </c:strCache>
            </c:strRef>
          </c:tx>
          <c:dPt>
            <c:idx val="0"/>
            <c:bubble3D val="0"/>
            <c:spPr>
              <a:solidFill>
                <a:srgbClr val="FFFF66"/>
              </a:solidFill>
            </c:spPr>
            <c:extLst>
              <c:ext xmlns:c16="http://schemas.microsoft.com/office/drawing/2014/chart" uri="{C3380CC4-5D6E-409C-BE32-E72D297353CC}">
                <c16:uniqueId val="{00000001-C66F-4BC4-AE75-388CFB4C3977}"/>
              </c:ext>
            </c:extLst>
          </c:dPt>
          <c:dPt>
            <c:idx val="1"/>
            <c:bubble3D val="0"/>
            <c:spPr>
              <a:solidFill>
                <a:srgbClr val="FFC000"/>
              </a:solidFill>
            </c:spPr>
            <c:extLst>
              <c:ext xmlns:c16="http://schemas.microsoft.com/office/drawing/2014/chart" uri="{C3380CC4-5D6E-409C-BE32-E72D297353CC}">
                <c16:uniqueId val="{00000003-C66F-4BC4-AE75-388CFB4C397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'2_4_panta_iznemumi'!$P$21:$P$22</c:f>
              <c:numCache>
                <c:formatCode>#,##0</c:formatCode>
                <c:ptCount val="2"/>
                <c:pt idx="0" formatCode="General">
                  <c:v>6</c:v>
                </c:pt>
                <c:pt idx="1">
                  <c:v>93</c:v>
                </c:pt>
              </c:numCache>
            </c:numRef>
          </c:val>
          <c:extLst>
            <c:ext xmlns:c16="http://schemas.microsoft.com/office/drawing/2014/chart" uri="{C3380CC4-5D6E-409C-BE32-E72D297353CC}">
              <c16:uniqueId val="{00000004-C66F-4BC4-AE75-388CFB4C397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'2_4_panta_iznemumi'!$Q$20</c:f>
              <c:strCache>
                <c:ptCount val="1"/>
                <c:pt idx="0">
                  <c:v>Noslēgto iepirkuma līgumu summa (EUR) bez PVN</c:v>
                </c:pt>
              </c:strCache>
            </c:strRef>
          </c:tx>
          <c:dPt>
            <c:idx val="0"/>
            <c:bubble3D val="0"/>
            <c:spPr>
              <a:solidFill>
                <a:srgbClr val="FFFF66"/>
              </a:solidFill>
            </c:spPr>
            <c:extLst>
              <c:ext xmlns:c16="http://schemas.microsoft.com/office/drawing/2014/chart" uri="{C3380CC4-5D6E-409C-BE32-E72D297353CC}">
                <c16:uniqueId val="{00000001-C116-4E2B-BCEB-C2CDEEFFC58C}"/>
              </c:ext>
            </c:extLst>
          </c:dPt>
          <c:dPt>
            <c:idx val="1"/>
            <c:bubble3D val="0"/>
            <c:spPr>
              <a:solidFill>
                <a:srgbClr val="FFC000"/>
              </a:solidFill>
            </c:spPr>
            <c:extLst>
              <c:ext xmlns:c16="http://schemas.microsoft.com/office/drawing/2014/chart" uri="{C3380CC4-5D6E-409C-BE32-E72D297353CC}">
                <c16:uniqueId val="{00000003-C116-4E2B-BCEB-C2CDEEFFC58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'2_4_panta_iznemumi'!$Q$21:$Q$22</c:f>
              <c:numCache>
                <c:formatCode>#,##0</c:formatCode>
                <c:ptCount val="2"/>
                <c:pt idx="0">
                  <c:v>2751228</c:v>
                </c:pt>
                <c:pt idx="1">
                  <c:v>6180498</c:v>
                </c:pt>
              </c:numCache>
            </c:numRef>
          </c:val>
          <c:extLst>
            <c:ext xmlns:c16="http://schemas.microsoft.com/office/drawing/2014/chart" uri="{C3380CC4-5D6E-409C-BE32-E72D297353CC}">
              <c16:uniqueId val="{00000004-C116-4E2B-BCEB-C2CDEEFFC58C}"/>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'2_4_panta_iznemumi'!$B$31</c:f>
              <c:strCache>
                <c:ptCount val="1"/>
                <c:pt idx="0">
                  <c:v> Pārskatu skaits</c:v>
                </c:pt>
              </c:strCache>
            </c:strRef>
          </c:tx>
          <c:spPr>
            <a:solidFill>
              <a:srgbClr val="FFFF66"/>
            </a:solidFill>
          </c:spPr>
          <c:invertIfNegative val="0"/>
          <c:dPt>
            <c:idx val="0"/>
            <c:invertIfNegative val="0"/>
            <c:bubble3D val="0"/>
            <c:extLst>
              <c:ext xmlns:c16="http://schemas.microsoft.com/office/drawing/2014/chart" uri="{C3380CC4-5D6E-409C-BE32-E72D297353CC}">
                <c16:uniqueId val="{00000001-3B41-47DE-A897-2D345D3E72D7}"/>
              </c:ext>
            </c:extLst>
          </c:dPt>
          <c:dPt>
            <c:idx val="1"/>
            <c:invertIfNegative val="0"/>
            <c:bubble3D val="0"/>
            <c:spPr>
              <a:solidFill>
                <a:srgbClr val="FFC000"/>
              </a:solidFill>
            </c:spPr>
            <c:extLst>
              <c:ext xmlns:c16="http://schemas.microsoft.com/office/drawing/2014/chart" uri="{C3380CC4-5D6E-409C-BE32-E72D297353CC}">
                <c16:uniqueId val="{00000003-3B41-47DE-A897-2D345D3E72D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'2_4_panta_iznemumi'!$A$32:$A$33</c:f>
              <c:strCache>
                <c:ptCount val="2"/>
                <c:pt idx="0">
                  <c:v>Valsts sektors</c:v>
                </c:pt>
                <c:pt idx="1">
                  <c:v>Pašvaldību sektors</c:v>
                </c:pt>
              </c:strCache>
            </c:strRef>
          </c:cat>
          <c:val>
            <c:numRef>
              <c:f>'2_4_panta_iznemumi'!$B$32:$B$33</c:f>
              <c:numCache>
                <c:formatCode>General</c:formatCode>
                <c:ptCount val="2"/>
                <c:pt idx="0">
                  <c:v>2</c:v>
                </c:pt>
                <c:pt idx="1">
                  <c:v>7</c:v>
                </c:pt>
              </c:numCache>
            </c:numRef>
          </c:val>
          <c:extLst>
            <c:ext xmlns:c16="http://schemas.microsoft.com/office/drawing/2014/chart" uri="{C3380CC4-5D6E-409C-BE32-E72D297353CC}">
              <c16:uniqueId val="{00000004-3B41-47DE-A897-2D345D3E72D7}"/>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2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xdr:colOff>
      <xdr:row>2</xdr:row>
      <xdr:rowOff>8571</xdr:rowOff>
    </xdr:from>
    <xdr:to>
      <xdr:col>16</xdr:col>
      <xdr:colOff>1</xdr:colOff>
      <xdr:row>11</xdr:row>
      <xdr:rowOff>167640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13</xdr:row>
      <xdr:rowOff>17145</xdr:rowOff>
    </xdr:from>
    <xdr:to>
      <xdr:col>16</xdr:col>
      <xdr:colOff>1127760</xdr:colOff>
      <xdr:row>20</xdr:row>
      <xdr:rowOff>175261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57</xdr:row>
      <xdr:rowOff>11747</xdr:rowOff>
    </xdr:from>
    <xdr:to>
      <xdr:col>4</xdr:col>
      <xdr:colOff>716280</xdr:colOff>
      <xdr:row>64</xdr:row>
      <xdr:rowOff>180340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593724</xdr:colOff>
      <xdr:row>57</xdr:row>
      <xdr:rowOff>35560</xdr:rowOff>
    </xdr:from>
    <xdr:to>
      <xdr:col>12</xdr:col>
      <xdr:colOff>570229</xdr:colOff>
      <xdr:row>65</xdr:row>
      <xdr:rowOff>20003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68</xdr:row>
      <xdr:rowOff>9525</xdr:rowOff>
    </xdr:from>
    <xdr:to>
      <xdr:col>9</xdr:col>
      <xdr:colOff>533400</xdr:colOff>
      <xdr:row>80</xdr:row>
      <xdr:rowOff>85725</xdr:rowOff>
    </xdr:to>
    <xdr:graphicFrame macro="">
      <xdr:nvGraphicFramePr>
        <xdr:cNvPr id="5" name="Chart 4">
          <a:extLst>
            <a:ext uri="{FF2B5EF4-FFF2-40B4-BE49-F238E27FC236}">
              <a16:creationId xmlns:a16="http://schemas.microsoft.com/office/drawing/2014/main" id="{AD9A61FC-9F5E-CB36-DA4A-1017865B4F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29527</xdr:rowOff>
    </xdr:from>
    <xdr:to>
      <xdr:col>5</xdr:col>
      <xdr:colOff>0</xdr:colOff>
      <xdr:row>27</xdr:row>
      <xdr:rowOff>15240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xdr:colOff>
      <xdr:row>19</xdr:row>
      <xdr:rowOff>11430</xdr:rowOff>
    </xdr:from>
    <xdr:to>
      <xdr:col>12</xdr:col>
      <xdr:colOff>601980</xdr:colOff>
      <xdr:row>27</xdr:row>
      <xdr:rowOff>175260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30</xdr:row>
      <xdr:rowOff>14287</xdr:rowOff>
    </xdr:from>
    <xdr:to>
      <xdr:col>8</xdr:col>
      <xdr:colOff>600075</xdr:colOff>
      <xdr:row>41</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55</xdr:row>
      <xdr:rowOff>69849</xdr:rowOff>
    </xdr:from>
    <xdr:to>
      <xdr:col>7</xdr:col>
      <xdr:colOff>36830</xdr:colOff>
      <xdr:row>63</xdr:row>
      <xdr:rowOff>55879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xdr:colOff>
      <xdr:row>55</xdr:row>
      <xdr:rowOff>21907</xdr:rowOff>
    </xdr:from>
    <xdr:to>
      <xdr:col>14</xdr:col>
      <xdr:colOff>601980</xdr:colOff>
      <xdr:row>63</xdr:row>
      <xdr:rowOff>5715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66</xdr:row>
      <xdr:rowOff>14287</xdr:rowOff>
    </xdr:from>
    <xdr:to>
      <xdr:col>11</xdr:col>
      <xdr:colOff>0</xdr:colOff>
      <xdr:row>77</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9524</xdr:colOff>
      <xdr:row>2</xdr:row>
      <xdr:rowOff>9524</xdr:rowOff>
    </xdr:from>
    <xdr:to>
      <xdr:col>16</xdr:col>
      <xdr:colOff>485774</xdr:colOff>
      <xdr:row>12</xdr:row>
      <xdr:rowOff>95249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16</xdr:col>
      <xdr:colOff>0</xdr:colOff>
      <xdr:row>24</xdr:row>
      <xdr:rowOff>180975</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36</xdr:row>
      <xdr:rowOff>19049</xdr:rowOff>
    </xdr:from>
    <xdr:to>
      <xdr:col>18</xdr:col>
      <xdr:colOff>731520</xdr:colOff>
      <xdr:row>44</xdr:row>
      <xdr:rowOff>373380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34925</xdr:colOff>
      <xdr:row>9</xdr:row>
      <xdr:rowOff>28575</xdr:rowOff>
    </xdr:from>
    <xdr:to>
      <xdr:col>18</xdr:col>
      <xdr:colOff>742950</xdr:colOff>
      <xdr:row>16</xdr:row>
      <xdr:rowOff>152400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69849</xdr:colOff>
      <xdr:row>17</xdr:row>
      <xdr:rowOff>25400</xdr:rowOff>
    </xdr:from>
    <xdr:to>
      <xdr:col>18</xdr:col>
      <xdr:colOff>139700</xdr:colOff>
      <xdr:row>28</xdr:row>
      <xdr:rowOff>19050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14</xdr:col>
      <xdr:colOff>0</xdr:colOff>
      <xdr:row>7</xdr:row>
      <xdr:rowOff>0</xdr:rowOff>
    </xdr:to>
    <xdr:graphicFrame macro="">
      <xdr:nvGraphicFramePr>
        <xdr:cNvPr id="2" name="Diagramma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B11:E23"/>
  <sheetViews>
    <sheetView workbookViewId="0">
      <selection activeCell="K36" sqref="K36"/>
    </sheetView>
  </sheetViews>
  <sheetFormatPr defaultRowHeight="14.5" x14ac:dyDescent="0.35"/>
  <sheetData>
    <row r="11" spans="2:2" ht="15.5" x14ac:dyDescent="0.35">
      <c r="B11" s="1" t="s">
        <v>0</v>
      </c>
    </row>
    <row r="23" spans="5:5" x14ac:dyDescent="0.35">
      <c r="E23"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E27"/>
  <sheetViews>
    <sheetView workbookViewId="0">
      <selection activeCell="B13" sqref="B13"/>
    </sheetView>
  </sheetViews>
  <sheetFormatPr defaultRowHeight="14.5" x14ac:dyDescent="0.35"/>
  <cols>
    <col min="1" max="1" width="14.90625" customWidth="1"/>
    <col min="2" max="2" width="71.453125" customWidth="1"/>
  </cols>
  <sheetData>
    <row r="1" spans="1:5" x14ac:dyDescent="0.35">
      <c r="A1" s="2" t="s">
        <v>2</v>
      </c>
    </row>
    <row r="2" spans="1:5" x14ac:dyDescent="0.35">
      <c r="A2" s="49" t="s">
        <v>3</v>
      </c>
    </row>
    <row r="3" spans="1:5" x14ac:dyDescent="0.35">
      <c r="B3" t="s">
        <v>4</v>
      </c>
    </row>
    <row r="4" spans="1:5" x14ac:dyDescent="0.35">
      <c r="A4" s="48" t="s">
        <v>5</v>
      </c>
    </row>
    <row r="5" spans="1:5" x14ac:dyDescent="0.35">
      <c r="B5" t="s">
        <v>6</v>
      </c>
    </row>
    <row r="6" spans="1:5" x14ac:dyDescent="0.35">
      <c r="B6" t="s">
        <v>7</v>
      </c>
    </row>
    <row r="7" spans="1:5" x14ac:dyDescent="0.35">
      <c r="B7" t="s">
        <v>8</v>
      </c>
    </row>
    <row r="8" spans="1:5" x14ac:dyDescent="0.35">
      <c r="B8" t="s">
        <v>9</v>
      </c>
    </row>
    <row r="9" spans="1:5" x14ac:dyDescent="0.35">
      <c r="A9" s="46" t="s">
        <v>10</v>
      </c>
    </row>
    <row r="10" spans="1:5" x14ac:dyDescent="0.35">
      <c r="B10" t="s">
        <v>11</v>
      </c>
    </row>
    <row r="11" spans="1:5" x14ac:dyDescent="0.35">
      <c r="A11" s="74" t="s">
        <v>12</v>
      </c>
    </row>
    <row r="12" spans="1:5" x14ac:dyDescent="0.35">
      <c r="B12" t="s">
        <v>13</v>
      </c>
    </row>
    <row r="14" spans="1:5" x14ac:dyDescent="0.35">
      <c r="A14" s="45" t="s">
        <v>14</v>
      </c>
    </row>
    <row r="15" spans="1:5" ht="87" x14ac:dyDescent="0.35">
      <c r="A15" s="44" t="s">
        <v>15</v>
      </c>
      <c r="B15" s="4" t="s">
        <v>16</v>
      </c>
      <c r="E15" s="50"/>
    </row>
    <row r="16" spans="1:5" ht="105" customHeight="1" x14ac:dyDescent="0.35">
      <c r="A16" s="44" t="s">
        <v>17</v>
      </c>
      <c r="B16" s="75" t="s">
        <v>140</v>
      </c>
    </row>
    <row r="17" spans="1:2" ht="43.5" x14ac:dyDescent="0.35">
      <c r="A17" s="44" t="s">
        <v>18</v>
      </c>
      <c r="B17" s="75" t="s">
        <v>19</v>
      </c>
    </row>
    <row r="18" spans="1:2" ht="29.15" customHeight="1" x14ac:dyDescent="0.35">
      <c r="A18" s="3" t="s">
        <v>20</v>
      </c>
      <c r="B18" s="4" t="s">
        <v>21</v>
      </c>
    </row>
    <row r="19" spans="1:2" ht="88.5" customHeight="1" x14ac:dyDescent="0.35">
      <c r="A19" s="44" t="s">
        <v>22</v>
      </c>
      <c r="B19" s="4" t="s">
        <v>23</v>
      </c>
    </row>
    <row r="21" spans="1:2" x14ac:dyDescent="0.35">
      <c r="A21" s="2" t="s">
        <v>24</v>
      </c>
    </row>
    <row r="22" spans="1:2" x14ac:dyDescent="0.35">
      <c r="A22" t="s">
        <v>25</v>
      </c>
    </row>
    <row r="23" spans="1:2" x14ac:dyDescent="0.35">
      <c r="A23" t="s">
        <v>26</v>
      </c>
    </row>
    <row r="24" spans="1:2" x14ac:dyDescent="0.35">
      <c r="A24" t="s">
        <v>27</v>
      </c>
    </row>
    <row r="25" spans="1:2" x14ac:dyDescent="0.35">
      <c r="A25" t="s">
        <v>28</v>
      </c>
    </row>
    <row r="26" spans="1:2" x14ac:dyDescent="0.35">
      <c r="A26" t="s">
        <v>29</v>
      </c>
    </row>
    <row r="27" spans="1:2" x14ac:dyDescent="0.35">
      <c r="A27" t="s">
        <v>30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V28"/>
  <sheetViews>
    <sheetView workbookViewId="0"/>
  </sheetViews>
  <sheetFormatPr defaultRowHeight="14.5" x14ac:dyDescent="0.35"/>
  <cols>
    <col min="1" max="1" width="10.453125" customWidth="1"/>
    <col min="2" max="2" width="13.453125" customWidth="1"/>
    <col min="3" max="3" width="12.54296875" customWidth="1"/>
    <col min="4" max="5" width="13.453125" customWidth="1"/>
    <col min="6" max="6" width="9.90625" customWidth="1"/>
    <col min="7" max="7" width="13.453125" customWidth="1"/>
    <col min="8" max="8" width="11.54296875" customWidth="1"/>
    <col min="9" max="9" width="13.54296875" customWidth="1"/>
    <col min="10" max="10" width="11.54296875" customWidth="1"/>
    <col min="11" max="11" width="13.453125" customWidth="1"/>
    <col min="13" max="13" width="11" customWidth="1"/>
    <col min="14" max="14" width="12" customWidth="1"/>
    <col min="17" max="17" width="15.6328125" customWidth="1"/>
    <col min="18" max="18" width="10.453125" customWidth="1"/>
    <col min="19" max="19" width="22.453125" customWidth="1"/>
    <col min="20" max="20" width="14.54296875" customWidth="1"/>
    <col min="21" max="21" width="14.36328125" customWidth="1"/>
    <col min="22" max="22" width="10.453125" bestFit="1" customWidth="1"/>
  </cols>
  <sheetData>
    <row r="1" spans="1:22" ht="15.5" x14ac:dyDescent="0.35">
      <c r="A1" s="53" t="s">
        <v>31</v>
      </c>
    </row>
    <row r="3" spans="1:22" x14ac:dyDescent="0.35">
      <c r="A3" s="140" t="s">
        <v>32</v>
      </c>
      <c r="B3" s="144" t="s">
        <v>33</v>
      </c>
      <c r="C3" s="148"/>
      <c r="D3" s="148"/>
      <c r="E3" s="148"/>
      <c r="F3" s="148"/>
      <c r="G3" s="148"/>
      <c r="H3" s="145"/>
    </row>
    <row r="4" spans="1:22" ht="75" customHeight="1" x14ac:dyDescent="0.35">
      <c r="A4" s="141"/>
      <c r="B4" s="128" t="s">
        <v>34</v>
      </c>
      <c r="C4" s="15" t="s">
        <v>35</v>
      </c>
      <c r="D4" s="15" t="s">
        <v>36</v>
      </c>
      <c r="E4" s="92" t="s">
        <v>37</v>
      </c>
      <c r="F4" s="15" t="s">
        <v>38</v>
      </c>
      <c r="G4" s="92" t="s">
        <v>39</v>
      </c>
      <c r="H4" s="15" t="s">
        <v>40</v>
      </c>
    </row>
    <row r="5" spans="1:22" ht="29" x14ac:dyDescent="0.35">
      <c r="A5" s="51" t="s">
        <v>41</v>
      </c>
      <c r="B5" s="57">
        <v>275</v>
      </c>
      <c r="C5" s="30">
        <f>'2_3_panta_izņēmumi'!B70</f>
        <v>63</v>
      </c>
      <c r="D5" s="43">
        <f>C5/B5</f>
        <v>0.2290909090909091</v>
      </c>
      <c r="E5" s="16">
        <f>'2_4_panta_iznemumi'!B32</f>
        <v>2</v>
      </c>
      <c r="F5" s="43">
        <f>E5/B5</f>
        <v>7.2727272727272727E-3</v>
      </c>
      <c r="G5" s="30">
        <f>'2_5_panta_izņēmumi'!B68</f>
        <v>83</v>
      </c>
      <c r="H5" s="43">
        <f>G5/B5</f>
        <v>0.30181818181818182</v>
      </c>
    </row>
    <row r="6" spans="1:22" ht="29" x14ac:dyDescent="0.35">
      <c r="A6" s="51" t="s">
        <v>42</v>
      </c>
      <c r="B6" s="107">
        <v>733</v>
      </c>
      <c r="C6" s="30">
        <f>'2_3_panta_izņēmumi'!B71</f>
        <v>46</v>
      </c>
      <c r="D6" s="43">
        <f t="shared" ref="D6:D7" si="0">C6/B6</f>
        <v>6.2755798090040935E-2</v>
      </c>
      <c r="E6" s="16">
        <f>'2_4_panta_iznemumi'!B33</f>
        <v>7</v>
      </c>
      <c r="F6" s="43">
        <f>E6/B6</f>
        <v>9.5497953615279671E-3</v>
      </c>
      <c r="G6" s="30">
        <f>'2_5_panta_izņēmumi'!B69</f>
        <v>92</v>
      </c>
      <c r="H6" s="43">
        <f>G6/B6</f>
        <v>0.12551159618008187</v>
      </c>
    </row>
    <row r="7" spans="1:22" x14ac:dyDescent="0.35">
      <c r="A7" s="52" t="s">
        <v>34</v>
      </c>
      <c r="B7" s="20">
        <f>SUM(B5:B6)</f>
        <v>1008</v>
      </c>
      <c r="C7" s="66">
        <f>SUM(C5:C6)</f>
        <v>109</v>
      </c>
      <c r="D7" s="43">
        <f t="shared" si="0"/>
        <v>0.10813492063492064</v>
      </c>
      <c r="E7" s="100">
        <f>SUM(E5:E6)</f>
        <v>9</v>
      </c>
      <c r="F7" s="43">
        <f>E7/B7</f>
        <v>8.9285714285714281E-3</v>
      </c>
      <c r="G7" s="100">
        <f>SUM(G5:G6)</f>
        <v>175</v>
      </c>
      <c r="H7" s="43">
        <f>G7/B7</f>
        <v>0.1736111111111111</v>
      </c>
    </row>
    <row r="12" spans="1:22" ht="15.5" x14ac:dyDescent="0.35">
      <c r="A12" s="53" t="s">
        <v>43</v>
      </c>
    </row>
    <row r="13" spans="1:22" ht="15.5" x14ac:dyDescent="0.35">
      <c r="A13" s="1"/>
    </row>
    <row r="14" spans="1:22" x14ac:dyDescent="0.35">
      <c r="A14" s="146" t="s">
        <v>32</v>
      </c>
      <c r="B14" s="142" t="s">
        <v>44</v>
      </c>
      <c r="C14" s="143"/>
      <c r="D14" s="142" t="s">
        <v>45</v>
      </c>
      <c r="E14" s="143"/>
      <c r="F14" s="144" t="s">
        <v>46</v>
      </c>
      <c r="G14" s="145"/>
      <c r="H14" s="144" t="s">
        <v>34</v>
      </c>
      <c r="I14" s="145"/>
    </row>
    <row r="15" spans="1:22" ht="72.5" x14ac:dyDescent="0.35">
      <c r="A15" s="147"/>
      <c r="B15" s="15" t="s">
        <v>47</v>
      </c>
      <c r="C15" s="15" t="s">
        <v>48</v>
      </c>
      <c r="D15" s="15" t="s">
        <v>47</v>
      </c>
      <c r="E15" s="15" t="s">
        <v>48</v>
      </c>
      <c r="F15" s="15" t="s">
        <v>47</v>
      </c>
      <c r="G15" s="15" t="s">
        <v>48</v>
      </c>
      <c r="H15" s="15" t="s">
        <v>47</v>
      </c>
      <c r="I15" s="15" t="s">
        <v>48</v>
      </c>
      <c r="S15" s="15"/>
      <c r="T15" s="15" t="s">
        <v>44</v>
      </c>
      <c r="U15" s="16" t="s">
        <v>45</v>
      </c>
      <c r="V15" s="16" t="s">
        <v>46</v>
      </c>
    </row>
    <row r="16" spans="1:22" ht="30" customHeight="1" x14ac:dyDescent="0.35">
      <c r="A16" s="19" t="s">
        <v>41</v>
      </c>
      <c r="B16" s="30">
        <f>'2_3_panta_izņēmumi'!B56</f>
        <v>449</v>
      </c>
      <c r="C16" s="39">
        <f>'2_3_panta_izņēmumi'!C56</f>
        <v>105153535</v>
      </c>
      <c r="D16" s="30">
        <f>'2_4_panta_iznemumi'!P21</f>
        <v>6</v>
      </c>
      <c r="E16" s="39">
        <f>'2_4_panta_iznemumi'!Q21</f>
        <v>2751228</v>
      </c>
      <c r="F16" s="39">
        <f>'2_5_panta_izņēmumi'!R57</f>
        <v>10002</v>
      </c>
      <c r="G16" s="39">
        <f>'2_5_panta_izņēmumi'!S57</f>
        <v>21116993</v>
      </c>
      <c r="H16" s="31">
        <f>B16+D16+F16</f>
        <v>10457</v>
      </c>
      <c r="I16" s="31">
        <f>C16+E16+G16</f>
        <v>129021756</v>
      </c>
      <c r="S16" s="4" t="s">
        <v>47</v>
      </c>
      <c r="T16" s="16">
        <f>B18</f>
        <v>752</v>
      </c>
      <c r="U16" s="16">
        <f>D18</f>
        <v>99</v>
      </c>
      <c r="V16" s="31">
        <f>F18</f>
        <v>18259</v>
      </c>
    </row>
    <row r="17" spans="1:22" ht="30" customHeight="1" x14ac:dyDescent="0.35">
      <c r="A17" s="19" t="s">
        <v>42</v>
      </c>
      <c r="B17" s="39">
        <f>'2_3_panta_izņēmumi'!D56</f>
        <v>303</v>
      </c>
      <c r="C17" s="39">
        <f>'2_3_panta_izņēmumi'!E56</f>
        <v>9566501</v>
      </c>
      <c r="D17" s="39">
        <f>'2_4_panta_iznemumi'!P22</f>
        <v>93</v>
      </c>
      <c r="E17" s="39">
        <f>'2_4_panta_iznemumi'!Q22</f>
        <v>6180498</v>
      </c>
      <c r="F17" s="39">
        <f>'2_5_panta_izņēmumi'!R58</f>
        <v>8257</v>
      </c>
      <c r="G17" s="39">
        <f>'2_5_panta_izņēmumi'!S58</f>
        <v>10651217</v>
      </c>
      <c r="H17" s="31">
        <f t="shared" ref="H17:H18" si="1">B17+D17+F17</f>
        <v>8653</v>
      </c>
      <c r="I17" s="31">
        <f>C17+E17+G17</f>
        <v>26398216</v>
      </c>
      <c r="S17" s="15" t="s">
        <v>48</v>
      </c>
      <c r="T17" s="31">
        <f>C18</f>
        <v>114720036</v>
      </c>
      <c r="U17" s="31">
        <f>E18</f>
        <v>8931726</v>
      </c>
      <c r="V17" s="31">
        <f>G18</f>
        <v>31768210</v>
      </c>
    </row>
    <row r="18" spans="1:22" x14ac:dyDescent="0.35">
      <c r="A18" s="17" t="s">
        <v>34</v>
      </c>
      <c r="B18" s="66">
        <f>SUM(B16:B17)</f>
        <v>752</v>
      </c>
      <c r="C18" s="67">
        <f>C16+C17</f>
        <v>114720036</v>
      </c>
      <c r="D18" s="66">
        <f>SUM(D16:D17)</f>
        <v>99</v>
      </c>
      <c r="E18" s="67">
        <f>E16+E17</f>
        <v>8931726</v>
      </c>
      <c r="F18" s="104">
        <f>SUM(F16:F17)</f>
        <v>18259</v>
      </c>
      <c r="G18" s="104">
        <f>G16+G17</f>
        <v>31768210</v>
      </c>
      <c r="H18" s="67">
        <f t="shared" si="1"/>
        <v>19110</v>
      </c>
      <c r="I18" s="67">
        <f>I16+I17</f>
        <v>155419972</v>
      </c>
    </row>
    <row r="20" spans="1:22" x14ac:dyDescent="0.35">
      <c r="B20" s="5"/>
      <c r="C20" s="5"/>
      <c r="E20" s="5"/>
    </row>
    <row r="23" spans="1:22" ht="15.5" x14ac:dyDescent="0.35">
      <c r="A23" s="53" t="s">
        <v>49</v>
      </c>
    </row>
    <row r="25" spans="1:22" ht="105" customHeight="1" x14ac:dyDescent="0.35">
      <c r="A25" s="16" t="s">
        <v>32</v>
      </c>
      <c r="B25" s="15" t="s">
        <v>50</v>
      </c>
      <c r="C25" s="15" t="s">
        <v>51</v>
      </c>
    </row>
    <row r="26" spans="1:22" ht="29" x14ac:dyDescent="0.35">
      <c r="A26" s="15" t="s">
        <v>41</v>
      </c>
      <c r="B26" s="32">
        <f>'3_fakt_izmaksas_un_dinamika'!B4</f>
        <v>3244741553</v>
      </c>
      <c r="C26" s="32">
        <f>'3_fakt_izmaksas_un_dinamika'!D4</f>
        <v>140403094</v>
      </c>
    </row>
    <row r="27" spans="1:22" ht="29" x14ac:dyDescent="0.35">
      <c r="A27" s="15" t="s">
        <v>42</v>
      </c>
      <c r="B27" s="32">
        <f>'3_fakt_izmaksas_un_dinamika'!B5</f>
        <v>1979868820</v>
      </c>
      <c r="C27" s="32">
        <f>'3_fakt_izmaksas_un_dinamika'!D5</f>
        <v>75151026</v>
      </c>
    </row>
    <row r="28" spans="1:22" x14ac:dyDescent="0.35">
      <c r="A28" s="20" t="s">
        <v>34</v>
      </c>
      <c r="B28" s="65">
        <f>SUM(B26:B27)</f>
        <v>5224610373</v>
      </c>
      <c r="C28" s="65">
        <f>SUM(C26:C27)</f>
        <v>215554120</v>
      </c>
    </row>
  </sheetData>
  <mergeCells count="7">
    <mergeCell ref="A3:A4"/>
    <mergeCell ref="B14:C14"/>
    <mergeCell ref="F14:G14"/>
    <mergeCell ref="H14:I14"/>
    <mergeCell ref="A14:A15"/>
    <mergeCell ref="B3:H3"/>
    <mergeCell ref="D14:E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Q72"/>
  <sheetViews>
    <sheetView workbookViewId="0">
      <selection activeCell="D27" sqref="D27"/>
    </sheetView>
  </sheetViews>
  <sheetFormatPr defaultRowHeight="14.5" x14ac:dyDescent="0.35"/>
  <cols>
    <col min="1" max="1" width="16" customWidth="1"/>
    <col min="2" max="2" width="10.453125" customWidth="1"/>
    <col min="3" max="3" width="14" customWidth="1"/>
    <col min="4" max="4" width="12" customWidth="1"/>
    <col min="5" max="5" width="10.453125" customWidth="1"/>
    <col min="7" max="8" width="10.7265625" bestFit="1" customWidth="1"/>
    <col min="12" max="12" width="10.453125" customWidth="1"/>
    <col min="14" max="14" width="10.453125" customWidth="1"/>
    <col min="15" max="15" width="12.54296875" customWidth="1"/>
    <col min="16" max="16" width="10.7265625" customWidth="1"/>
    <col min="17" max="17" width="13.453125" customWidth="1"/>
  </cols>
  <sheetData>
    <row r="1" spans="1:5" ht="15.5" x14ac:dyDescent="0.35">
      <c r="A1" s="53" t="s">
        <v>52</v>
      </c>
    </row>
    <row r="3" spans="1:5" ht="83.15" customHeight="1" x14ac:dyDescent="0.35">
      <c r="A3" s="76" t="s">
        <v>53</v>
      </c>
      <c r="B3" s="76" t="s">
        <v>54</v>
      </c>
      <c r="C3" s="76" t="s">
        <v>55</v>
      </c>
      <c r="D3" s="76" t="s">
        <v>48</v>
      </c>
      <c r="E3" s="76" t="s">
        <v>55</v>
      </c>
    </row>
    <row r="4" spans="1:5" ht="15" customHeight="1" x14ac:dyDescent="0.35">
      <c r="A4" s="21" t="s">
        <v>56</v>
      </c>
      <c r="B4" s="25">
        <f>B33+D33</f>
        <v>520</v>
      </c>
      <c r="C4" s="26">
        <f t="shared" ref="C4:C27" si="0">B4/$B$27</f>
        <v>0.69148936170212771</v>
      </c>
      <c r="D4" s="22">
        <f>C33+E33</f>
        <v>83528170</v>
      </c>
      <c r="E4" s="27">
        <f t="shared" ref="E4:E27" si="1">D4/$D$27</f>
        <v>0.72810446119455541</v>
      </c>
    </row>
    <row r="5" spans="1:5" ht="15" customHeight="1" x14ac:dyDescent="0.35">
      <c r="A5" s="21" t="s">
        <v>57</v>
      </c>
      <c r="B5" s="25">
        <f t="shared" ref="B5:B12" si="2">B34+D34</f>
        <v>99</v>
      </c>
      <c r="C5" s="26">
        <f t="shared" si="0"/>
        <v>0.13164893617021275</v>
      </c>
      <c r="D5" s="22">
        <f t="shared" ref="D5:D21" si="3">C34+E34</f>
        <v>882817</v>
      </c>
      <c r="E5" s="27">
        <f t="shared" si="1"/>
        <v>7.6954037915399542E-3</v>
      </c>
    </row>
    <row r="6" spans="1:5" ht="15" customHeight="1" x14ac:dyDescent="0.35">
      <c r="A6" s="21" t="s">
        <v>58</v>
      </c>
      <c r="B6" s="25">
        <f t="shared" si="2"/>
        <v>1</v>
      </c>
      <c r="C6" s="26">
        <f t="shared" si="0"/>
        <v>1.3297872340425532E-3</v>
      </c>
      <c r="D6" s="22">
        <f t="shared" si="3"/>
        <v>4520</v>
      </c>
      <c r="E6" s="27">
        <f t="shared" si="1"/>
        <v>3.9400266575927506E-5</v>
      </c>
    </row>
    <row r="7" spans="1:5" ht="15" customHeight="1" x14ac:dyDescent="0.35">
      <c r="A7" s="21" t="s">
        <v>59</v>
      </c>
      <c r="B7" s="25">
        <f>B36+D36</f>
        <v>1</v>
      </c>
      <c r="C7" s="26">
        <f t="shared" si="0"/>
        <v>1.3297872340425532E-3</v>
      </c>
      <c r="D7" s="22">
        <f t="shared" si="3"/>
        <v>7012</v>
      </c>
      <c r="E7" s="27">
        <f t="shared" si="1"/>
        <v>6.1122714431505236E-5</v>
      </c>
    </row>
    <row r="8" spans="1:5" ht="15" customHeight="1" x14ac:dyDescent="0.35">
      <c r="A8" s="21" t="s">
        <v>60</v>
      </c>
      <c r="B8" s="25">
        <f t="shared" si="2"/>
        <v>6</v>
      </c>
      <c r="C8" s="26">
        <f t="shared" si="0"/>
        <v>7.9787234042553185E-3</v>
      </c>
      <c r="D8" s="22">
        <f t="shared" si="3"/>
        <v>2173684</v>
      </c>
      <c r="E8" s="27">
        <f t="shared" si="1"/>
        <v>1.8947727666333718E-2</v>
      </c>
    </row>
    <row r="9" spans="1:5" ht="15" customHeight="1" x14ac:dyDescent="0.35">
      <c r="A9" s="21" t="s">
        <v>61</v>
      </c>
      <c r="B9" s="25">
        <f t="shared" si="2"/>
        <v>6</v>
      </c>
      <c r="C9" s="26">
        <f t="shared" si="0"/>
        <v>7.9787234042553185E-3</v>
      </c>
      <c r="D9" s="22">
        <f t="shared" si="3"/>
        <v>40700</v>
      </c>
      <c r="E9" s="27">
        <f t="shared" si="1"/>
        <v>3.5477673664607287E-4</v>
      </c>
    </row>
    <row r="10" spans="1:5" ht="15" customHeight="1" x14ac:dyDescent="0.35">
      <c r="A10" s="21" t="s">
        <v>62</v>
      </c>
      <c r="B10" s="25">
        <f>B39+D39</f>
        <v>6</v>
      </c>
      <c r="C10" s="26">
        <f t="shared" si="0"/>
        <v>7.9787234042553185E-3</v>
      </c>
      <c r="D10" s="22">
        <f t="shared" si="3"/>
        <v>2412076</v>
      </c>
      <c r="E10" s="27">
        <f t="shared" si="1"/>
        <v>2.1025760487034716E-2</v>
      </c>
    </row>
    <row r="11" spans="1:5" ht="15" customHeight="1" x14ac:dyDescent="0.35">
      <c r="A11" s="21" t="s">
        <v>63</v>
      </c>
      <c r="B11" s="25">
        <f t="shared" si="2"/>
        <v>0</v>
      </c>
      <c r="C11" s="26">
        <f t="shared" si="0"/>
        <v>0</v>
      </c>
      <c r="D11" s="22">
        <f t="shared" si="3"/>
        <v>0</v>
      </c>
      <c r="E11" s="27">
        <f t="shared" si="1"/>
        <v>0</v>
      </c>
    </row>
    <row r="12" spans="1:5" ht="15" customHeight="1" x14ac:dyDescent="0.35">
      <c r="A12" s="21" t="s">
        <v>64</v>
      </c>
      <c r="B12" s="25">
        <f t="shared" si="2"/>
        <v>1</v>
      </c>
      <c r="C12" s="26">
        <f t="shared" si="0"/>
        <v>1.3297872340425532E-3</v>
      </c>
      <c r="D12" s="22">
        <f t="shared" si="3"/>
        <v>97</v>
      </c>
      <c r="E12" s="27">
        <f t="shared" si="1"/>
        <v>8.4553669421791321E-7</v>
      </c>
    </row>
    <row r="13" spans="1:5" ht="15" customHeight="1" x14ac:dyDescent="0.35">
      <c r="A13" s="21" t="s">
        <v>65</v>
      </c>
      <c r="B13" s="25">
        <f>B42+D42</f>
        <v>56</v>
      </c>
      <c r="C13" s="26">
        <f t="shared" si="0"/>
        <v>7.4468085106382975E-2</v>
      </c>
      <c r="D13" s="22">
        <f t="shared" si="3"/>
        <v>21671910</v>
      </c>
      <c r="E13" s="27">
        <f t="shared" si="1"/>
        <v>0.18891129009059934</v>
      </c>
    </row>
    <row r="14" spans="1:5" ht="15" customHeight="1" x14ac:dyDescent="0.35">
      <c r="A14" s="21" t="s">
        <v>66</v>
      </c>
      <c r="B14" s="25">
        <f>B43+D43</f>
        <v>15</v>
      </c>
      <c r="C14" s="26">
        <f t="shared" si="0"/>
        <v>1.9946808510638299E-2</v>
      </c>
      <c r="D14" s="22">
        <f t="shared" si="3"/>
        <v>902931</v>
      </c>
      <c r="E14" s="27">
        <f t="shared" si="1"/>
        <v>7.8707349778028308E-3</v>
      </c>
    </row>
    <row r="15" spans="1:5" ht="15" customHeight="1" x14ac:dyDescent="0.35">
      <c r="A15" s="21" t="s">
        <v>67</v>
      </c>
      <c r="B15" s="25">
        <f t="shared" ref="B15:B16" si="4">B44+D44</f>
        <v>0</v>
      </c>
      <c r="C15" s="26">
        <f t="shared" si="0"/>
        <v>0</v>
      </c>
      <c r="D15" s="22">
        <f t="shared" si="3"/>
        <v>0</v>
      </c>
      <c r="E15" s="27">
        <f t="shared" si="1"/>
        <v>0</v>
      </c>
    </row>
    <row r="16" spans="1:5" ht="15" customHeight="1" x14ac:dyDescent="0.35">
      <c r="A16" s="21" t="s">
        <v>68</v>
      </c>
      <c r="B16" s="25">
        <f t="shared" si="4"/>
        <v>10</v>
      </c>
      <c r="C16" s="26">
        <f t="shared" si="0"/>
        <v>1.3297872340425532E-2</v>
      </c>
      <c r="D16" s="22">
        <f t="shared" si="3"/>
        <v>18524</v>
      </c>
      <c r="E16" s="27">
        <f t="shared" si="1"/>
        <v>1.6147135797621264E-4</v>
      </c>
    </row>
    <row r="17" spans="1:7" ht="15" customHeight="1" x14ac:dyDescent="0.35">
      <c r="A17" s="21" t="s">
        <v>69</v>
      </c>
      <c r="B17" s="25">
        <f>B46+D46</f>
        <v>0</v>
      </c>
      <c r="C17" s="26">
        <f t="shared" si="0"/>
        <v>0</v>
      </c>
      <c r="D17" s="22">
        <f t="shared" si="3"/>
        <v>0</v>
      </c>
      <c r="E17" s="27">
        <f t="shared" si="1"/>
        <v>0</v>
      </c>
    </row>
    <row r="18" spans="1:7" ht="15" customHeight="1" x14ac:dyDescent="0.35">
      <c r="A18" s="101" t="s">
        <v>70</v>
      </c>
      <c r="B18" s="98">
        <f t="shared" ref="B18:B21" si="5">B47+D47</f>
        <v>15</v>
      </c>
      <c r="C18" s="26">
        <f t="shared" si="0"/>
        <v>1.9946808510638299E-2</v>
      </c>
      <c r="D18" s="98">
        <f t="shared" si="3"/>
        <v>2378458</v>
      </c>
      <c r="E18" s="27">
        <f t="shared" si="1"/>
        <v>2.0732716645939685E-2</v>
      </c>
    </row>
    <row r="19" spans="1:7" ht="15" customHeight="1" x14ac:dyDescent="0.35">
      <c r="A19" s="21" t="s">
        <v>71</v>
      </c>
      <c r="B19" s="25">
        <f t="shared" si="5"/>
        <v>0</v>
      </c>
      <c r="C19" s="26">
        <f t="shared" si="0"/>
        <v>0</v>
      </c>
      <c r="D19" s="22">
        <f t="shared" si="3"/>
        <v>0</v>
      </c>
      <c r="E19" s="27">
        <f t="shared" si="1"/>
        <v>0</v>
      </c>
    </row>
    <row r="20" spans="1:7" ht="15" customHeight="1" x14ac:dyDescent="0.35">
      <c r="A20" s="21" t="s">
        <v>72</v>
      </c>
      <c r="B20" s="25">
        <f>B49+D49</f>
        <v>0</v>
      </c>
      <c r="C20" s="26">
        <f t="shared" si="0"/>
        <v>0</v>
      </c>
      <c r="D20" s="22">
        <f t="shared" si="3"/>
        <v>0</v>
      </c>
      <c r="E20" s="27">
        <f t="shared" si="1"/>
        <v>0</v>
      </c>
      <c r="F20" s="5"/>
      <c r="G20" s="5"/>
    </row>
    <row r="21" spans="1:7" ht="15" customHeight="1" x14ac:dyDescent="0.35">
      <c r="A21" s="21" t="s">
        <v>73</v>
      </c>
      <c r="B21" s="25">
        <f t="shared" si="5"/>
        <v>0</v>
      </c>
      <c r="C21" s="26">
        <f t="shared" si="0"/>
        <v>0</v>
      </c>
      <c r="D21" s="22">
        <f t="shared" si="3"/>
        <v>0</v>
      </c>
      <c r="E21" s="27">
        <f t="shared" si="1"/>
        <v>0</v>
      </c>
    </row>
    <row r="22" spans="1:7" ht="15" customHeight="1" x14ac:dyDescent="0.35">
      <c r="A22" s="21" t="s">
        <v>74</v>
      </c>
      <c r="B22" s="25">
        <f>B51+D51</f>
        <v>9</v>
      </c>
      <c r="C22" s="26">
        <f t="shared" si="0"/>
        <v>1.1968085106382979E-2</v>
      </c>
      <c r="D22" s="22">
        <f>C51+E51</f>
        <v>53466</v>
      </c>
      <c r="E22" s="27">
        <f t="shared" si="1"/>
        <v>4.6605633910365928E-4</v>
      </c>
    </row>
    <row r="23" spans="1:7" ht="15" customHeight="1" x14ac:dyDescent="0.35">
      <c r="A23" s="21" t="s">
        <v>75</v>
      </c>
      <c r="B23" s="25">
        <f>B52+D52</f>
        <v>0</v>
      </c>
      <c r="C23" s="26">
        <f t="shared" si="0"/>
        <v>0</v>
      </c>
      <c r="D23" s="22">
        <f>C52+E52</f>
        <v>0</v>
      </c>
      <c r="E23" s="27">
        <f t="shared" si="1"/>
        <v>0</v>
      </c>
    </row>
    <row r="24" spans="1:7" ht="15" customHeight="1" x14ac:dyDescent="0.35">
      <c r="A24" s="21" t="s">
        <v>76</v>
      </c>
      <c r="B24" s="25">
        <f>B53+D53</f>
        <v>0</v>
      </c>
      <c r="C24" s="26">
        <f t="shared" si="0"/>
        <v>0</v>
      </c>
      <c r="D24" s="22">
        <f>C53+E53</f>
        <v>0</v>
      </c>
      <c r="E24" s="27">
        <f t="shared" si="1"/>
        <v>0</v>
      </c>
    </row>
    <row r="25" spans="1:7" ht="15" customHeight="1" x14ac:dyDescent="0.35">
      <c r="A25" s="21" t="s">
        <v>77</v>
      </c>
      <c r="B25" s="25">
        <f t="shared" ref="B25:B26" si="6">B54+D54</f>
        <v>0</v>
      </c>
      <c r="C25" s="26">
        <f t="shared" si="0"/>
        <v>0</v>
      </c>
      <c r="D25" s="22">
        <f>C54+E54</f>
        <v>0</v>
      </c>
      <c r="E25" s="27">
        <f t="shared" si="1"/>
        <v>0</v>
      </c>
    </row>
    <row r="26" spans="1:7" ht="15" customHeight="1" x14ac:dyDescent="0.35">
      <c r="A26" s="21" t="s">
        <v>78</v>
      </c>
      <c r="B26" s="25">
        <f t="shared" si="6"/>
        <v>7</v>
      </c>
      <c r="C26" s="97">
        <f t="shared" si="0"/>
        <v>9.3085106382978719E-3</v>
      </c>
      <c r="D26" s="22">
        <f>C55+E55</f>
        <v>645671</v>
      </c>
      <c r="E26" s="27">
        <f t="shared" si="1"/>
        <v>5.6282321947667448E-3</v>
      </c>
    </row>
    <row r="27" spans="1:7" ht="15" customHeight="1" x14ac:dyDescent="0.35">
      <c r="A27" s="23" t="s">
        <v>79</v>
      </c>
      <c r="B27" s="93">
        <f>SUM(B4:B26)</f>
        <v>752</v>
      </c>
      <c r="C27" s="28">
        <f t="shared" si="0"/>
        <v>1</v>
      </c>
      <c r="D27" s="24">
        <f>SUM(D4:D26)</f>
        <v>114720036</v>
      </c>
      <c r="E27" s="29">
        <f t="shared" si="1"/>
        <v>1</v>
      </c>
      <c r="G27" s="5"/>
    </row>
    <row r="29" spans="1:7" ht="15.5" x14ac:dyDescent="0.35">
      <c r="A29" s="53" t="s">
        <v>80</v>
      </c>
    </row>
    <row r="31" spans="1:7" x14ac:dyDescent="0.35">
      <c r="A31" s="149" t="s">
        <v>53</v>
      </c>
      <c r="B31" s="151" t="s">
        <v>41</v>
      </c>
      <c r="C31" s="152"/>
      <c r="D31" s="153" t="s">
        <v>42</v>
      </c>
      <c r="E31" s="154"/>
    </row>
    <row r="32" spans="1:7" ht="87" x14ac:dyDescent="0.35">
      <c r="A32" s="150"/>
      <c r="B32" s="77" t="s">
        <v>54</v>
      </c>
      <c r="C32" s="76" t="s">
        <v>48</v>
      </c>
      <c r="D32" s="77" t="s">
        <v>54</v>
      </c>
      <c r="E32" s="76" t="s">
        <v>48</v>
      </c>
    </row>
    <row r="33" spans="1:8" x14ac:dyDescent="0.35">
      <c r="A33" s="21" t="s">
        <v>56</v>
      </c>
      <c r="B33" s="15">
        <v>304</v>
      </c>
      <c r="C33" s="108">
        <v>77300539</v>
      </c>
      <c r="D33" s="22">
        <v>216</v>
      </c>
      <c r="E33" s="109">
        <v>6227631</v>
      </c>
      <c r="F33" s="5"/>
      <c r="G33" s="5"/>
      <c r="H33" s="5"/>
    </row>
    <row r="34" spans="1:8" x14ac:dyDescent="0.35">
      <c r="A34" s="21" t="s">
        <v>57</v>
      </c>
      <c r="B34" s="15">
        <v>56</v>
      </c>
      <c r="C34" s="108">
        <v>587746</v>
      </c>
      <c r="D34" s="22">
        <v>43</v>
      </c>
      <c r="E34" s="109">
        <v>295071</v>
      </c>
      <c r="F34" s="5"/>
      <c r="G34" s="5"/>
    </row>
    <row r="35" spans="1:8" x14ac:dyDescent="0.35">
      <c r="A35" s="21" t="s">
        <v>58</v>
      </c>
      <c r="B35" s="15">
        <v>0</v>
      </c>
      <c r="C35" s="108">
        <v>0</v>
      </c>
      <c r="D35" s="22">
        <v>1</v>
      </c>
      <c r="E35" s="109">
        <v>4520</v>
      </c>
      <c r="F35" s="5"/>
      <c r="G35" s="5"/>
    </row>
    <row r="36" spans="1:8" x14ac:dyDescent="0.35">
      <c r="A36" s="21" t="s">
        <v>59</v>
      </c>
      <c r="B36" s="15">
        <v>1</v>
      </c>
      <c r="C36" s="108">
        <v>7012</v>
      </c>
      <c r="D36" s="22">
        <v>0</v>
      </c>
      <c r="E36" s="111">
        <v>0</v>
      </c>
      <c r="F36" s="5"/>
      <c r="G36" s="5"/>
    </row>
    <row r="37" spans="1:8" x14ac:dyDescent="0.35">
      <c r="A37" s="21" t="s">
        <v>60</v>
      </c>
      <c r="B37" s="15">
        <v>2</v>
      </c>
      <c r="C37" s="108">
        <v>2163683</v>
      </c>
      <c r="D37" s="22">
        <v>4</v>
      </c>
      <c r="E37" s="111">
        <v>10001</v>
      </c>
      <c r="F37" s="5"/>
      <c r="G37" s="5"/>
    </row>
    <row r="38" spans="1:8" x14ac:dyDescent="0.35">
      <c r="A38" s="21" t="s">
        <v>61</v>
      </c>
      <c r="B38" s="15">
        <v>6</v>
      </c>
      <c r="C38" s="108">
        <v>40700</v>
      </c>
      <c r="D38" s="22">
        <v>0</v>
      </c>
      <c r="E38" s="111">
        <v>0</v>
      </c>
      <c r="F38" s="5"/>
      <c r="G38" s="5"/>
    </row>
    <row r="39" spans="1:8" x14ac:dyDescent="0.35">
      <c r="A39" s="21" t="s">
        <v>62</v>
      </c>
      <c r="B39" s="15">
        <v>4</v>
      </c>
      <c r="C39" s="108">
        <v>61536</v>
      </c>
      <c r="D39" s="22">
        <v>2</v>
      </c>
      <c r="E39" s="109">
        <v>2350540</v>
      </c>
      <c r="F39" s="5"/>
      <c r="G39" s="5"/>
    </row>
    <row r="40" spans="1:8" x14ac:dyDescent="0.35">
      <c r="A40" s="21" t="s">
        <v>63</v>
      </c>
      <c r="B40" s="15">
        <v>0</v>
      </c>
      <c r="C40" s="108">
        <v>0</v>
      </c>
      <c r="D40" s="22">
        <v>0</v>
      </c>
      <c r="E40" s="109">
        <v>0</v>
      </c>
      <c r="F40" s="5"/>
      <c r="G40" s="5"/>
    </row>
    <row r="41" spans="1:8" x14ac:dyDescent="0.35">
      <c r="A41" s="21" t="s">
        <v>64</v>
      </c>
      <c r="B41" s="15">
        <v>1</v>
      </c>
      <c r="C41" s="108">
        <v>97</v>
      </c>
      <c r="D41" s="22">
        <v>0</v>
      </c>
      <c r="E41" s="109">
        <v>0</v>
      </c>
      <c r="F41" s="5"/>
      <c r="G41" s="5"/>
    </row>
    <row r="42" spans="1:8" x14ac:dyDescent="0.35">
      <c r="A42" s="21" t="s">
        <v>65</v>
      </c>
      <c r="B42" s="15">
        <v>43</v>
      </c>
      <c r="C42" s="108">
        <v>21340954</v>
      </c>
      <c r="D42" s="22">
        <v>13</v>
      </c>
      <c r="E42" s="109">
        <v>330956</v>
      </c>
      <c r="F42" s="5"/>
      <c r="G42" s="5"/>
    </row>
    <row r="43" spans="1:8" x14ac:dyDescent="0.35">
      <c r="A43" s="21" t="s">
        <v>66</v>
      </c>
      <c r="B43" s="15">
        <v>9</v>
      </c>
      <c r="C43" s="108">
        <v>588139</v>
      </c>
      <c r="D43" s="22">
        <v>6</v>
      </c>
      <c r="E43" s="111">
        <v>314792</v>
      </c>
      <c r="F43" s="5"/>
      <c r="G43" s="5"/>
    </row>
    <row r="44" spans="1:8" x14ac:dyDescent="0.35">
      <c r="A44" s="21" t="s">
        <v>67</v>
      </c>
      <c r="B44" s="15">
        <v>0</v>
      </c>
      <c r="C44" s="108">
        <v>0</v>
      </c>
      <c r="D44" s="22">
        <v>0</v>
      </c>
      <c r="E44" s="111">
        <v>0</v>
      </c>
      <c r="F44" s="5"/>
      <c r="G44" s="5"/>
    </row>
    <row r="45" spans="1:8" x14ac:dyDescent="0.35">
      <c r="A45" s="21" t="s">
        <v>68</v>
      </c>
      <c r="B45" s="15">
        <v>0</v>
      </c>
      <c r="C45" s="108">
        <v>0</v>
      </c>
      <c r="D45" s="22">
        <v>10</v>
      </c>
      <c r="E45" s="109">
        <v>18524</v>
      </c>
      <c r="F45" s="5"/>
      <c r="G45" s="5"/>
    </row>
    <row r="46" spans="1:8" x14ac:dyDescent="0.35">
      <c r="A46" s="21" t="s">
        <v>69</v>
      </c>
      <c r="B46" s="15">
        <v>0</v>
      </c>
      <c r="C46" s="108">
        <v>0</v>
      </c>
      <c r="D46" s="98">
        <v>0</v>
      </c>
      <c r="E46" s="111">
        <v>0</v>
      </c>
      <c r="F46" s="5"/>
      <c r="G46" s="5"/>
    </row>
    <row r="47" spans="1:8" x14ac:dyDescent="0.35">
      <c r="A47" s="101" t="s">
        <v>70</v>
      </c>
      <c r="B47" s="92">
        <v>15</v>
      </c>
      <c r="C47" s="111">
        <v>2378458</v>
      </c>
      <c r="D47" s="98">
        <v>0</v>
      </c>
      <c r="E47" s="111">
        <v>0</v>
      </c>
      <c r="F47" s="5"/>
      <c r="G47" s="5"/>
    </row>
    <row r="48" spans="1:8" x14ac:dyDescent="0.35">
      <c r="A48" s="21" t="s">
        <v>71</v>
      </c>
      <c r="B48" s="15">
        <v>0</v>
      </c>
      <c r="C48" s="108">
        <v>0</v>
      </c>
      <c r="D48" s="22">
        <v>0</v>
      </c>
      <c r="E48" s="109">
        <v>0</v>
      </c>
      <c r="F48" s="5"/>
      <c r="G48" s="5"/>
    </row>
    <row r="49" spans="1:17" x14ac:dyDescent="0.35">
      <c r="A49" s="21" t="s">
        <v>72</v>
      </c>
      <c r="B49" s="15">
        <v>0</v>
      </c>
      <c r="C49" s="108">
        <v>0</v>
      </c>
      <c r="D49" s="22">
        <v>0</v>
      </c>
      <c r="E49" s="109">
        <v>0</v>
      </c>
      <c r="F49" s="5"/>
      <c r="G49" s="5"/>
    </row>
    <row r="50" spans="1:17" x14ac:dyDescent="0.35">
      <c r="A50" s="21" t="s">
        <v>73</v>
      </c>
      <c r="B50" s="15">
        <v>0</v>
      </c>
      <c r="C50" s="108">
        <v>0</v>
      </c>
      <c r="D50" s="22">
        <v>0</v>
      </c>
      <c r="E50" s="109">
        <v>0</v>
      </c>
      <c r="F50" s="5"/>
      <c r="G50" s="5"/>
    </row>
    <row r="51" spans="1:17" x14ac:dyDescent="0.35">
      <c r="A51" s="21" t="s">
        <v>74</v>
      </c>
      <c r="B51" s="15">
        <v>1</v>
      </c>
      <c r="C51" s="108">
        <v>39000</v>
      </c>
      <c r="D51" s="22">
        <v>8</v>
      </c>
      <c r="E51" s="109">
        <v>14466</v>
      </c>
      <c r="F51" s="5"/>
      <c r="G51" s="5"/>
    </row>
    <row r="52" spans="1:17" x14ac:dyDescent="0.35">
      <c r="A52" s="21" t="s">
        <v>75</v>
      </c>
      <c r="B52" s="15">
        <v>0</v>
      </c>
      <c r="C52" s="108">
        <v>0</v>
      </c>
      <c r="D52" s="22">
        <v>0</v>
      </c>
      <c r="E52" s="109">
        <v>0</v>
      </c>
      <c r="F52" s="5"/>
      <c r="G52" s="5"/>
    </row>
    <row r="53" spans="1:17" x14ac:dyDescent="0.35">
      <c r="A53" s="21" t="s">
        <v>76</v>
      </c>
      <c r="B53" s="15">
        <v>0</v>
      </c>
      <c r="C53" s="108">
        <v>0</v>
      </c>
      <c r="D53" s="22">
        <v>0</v>
      </c>
      <c r="E53" s="109">
        <v>0</v>
      </c>
      <c r="F53" s="5"/>
      <c r="G53" s="5"/>
      <c r="H53" s="5"/>
    </row>
    <row r="54" spans="1:17" x14ac:dyDescent="0.35">
      <c r="A54" s="21" t="s">
        <v>77</v>
      </c>
      <c r="B54" s="15">
        <v>0</v>
      </c>
      <c r="C54" s="108">
        <v>0</v>
      </c>
      <c r="D54" s="22">
        <v>0</v>
      </c>
      <c r="E54" s="109">
        <v>0</v>
      </c>
      <c r="F54" s="5"/>
      <c r="G54" s="5"/>
    </row>
    <row r="55" spans="1:17" x14ac:dyDescent="0.35">
      <c r="A55" s="21" t="s">
        <v>78</v>
      </c>
      <c r="B55" s="15">
        <v>7</v>
      </c>
      <c r="C55" s="108">
        <v>645671</v>
      </c>
      <c r="D55" s="22">
        <v>0</v>
      </c>
      <c r="E55" s="109">
        <v>0</v>
      </c>
      <c r="F55" s="5"/>
      <c r="G55" s="5"/>
    </row>
    <row r="56" spans="1:17" x14ac:dyDescent="0.35">
      <c r="A56" s="23" t="s">
        <v>79</v>
      </c>
      <c r="B56" s="18">
        <f>SUM(B33:B55)</f>
        <v>449</v>
      </c>
      <c r="C56" s="112">
        <f>SUM(C33:C55)</f>
        <v>105153535</v>
      </c>
      <c r="D56" s="24">
        <f>SUM(D33:D55)</f>
        <v>303</v>
      </c>
      <c r="E56" s="113">
        <f>SUM(E33:E55)</f>
        <v>9566501</v>
      </c>
      <c r="F56" s="5"/>
      <c r="G56" s="5"/>
      <c r="H56" s="5"/>
    </row>
    <row r="58" spans="1:17" ht="58" x14ac:dyDescent="0.35">
      <c r="O58" s="12"/>
      <c r="P58" s="13" t="s">
        <v>47</v>
      </c>
      <c r="Q58" s="13" t="s">
        <v>48</v>
      </c>
    </row>
    <row r="59" spans="1:17" x14ac:dyDescent="0.35">
      <c r="O59" s="54" t="s">
        <v>41</v>
      </c>
      <c r="P59" s="12">
        <f>B56</f>
        <v>449</v>
      </c>
      <c r="Q59" s="14">
        <f>C56</f>
        <v>105153535</v>
      </c>
    </row>
    <row r="60" spans="1:17" ht="29" x14ac:dyDescent="0.35">
      <c r="O60" s="54" t="s">
        <v>42</v>
      </c>
      <c r="P60" s="14">
        <f>D56</f>
        <v>303</v>
      </c>
      <c r="Q60" s="14">
        <f>E56</f>
        <v>9566501</v>
      </c>
    </row>
    <row r="67" spans="1:2" ht="15.5" x14ac:dyDescent="0.35">
      <c r="A67" s="53" t="s">
        <v>81</v>
      </c>
    </row>
    <row r="68" spans="1:2" ht="15.5" x14ac:dyDescent="0.35">
      <c r="A68" s="1"/>
    </row>
    <row r="69" spans="1:2" ht="29" x14ac:dyDescent="0.35">
      <c r="A69" s="12"/>
      <c r="B69" s="54" t="s">
        <v>82</v>
      </c>
    </row>
    <row r="70" spans="1:2" x14ac:dyDescent="0.35">
      <c r="A70" s="54" t="s">
        <v>41</v>
      </c>
      <c r="B70" s="114">
        <v>63</v>
      </c>
    </row>
    <row r="71" spans="1:2" ht="29" x14ac:dyDescent="0.35">
      <c r="A71" s="13" t="s">
        <v>42</v>
      </c>
      <c r="B71" s="114">
        <v>46</v>
      </c>
    </row>
    <row r="72" spans="1:2" x14ac:dyDescent="0.35">
      <c r="A72" s="62" t="s">
        <v>34</v>
      </c>
      <c r="B72" s="62">
        <f>SUM(B70:B71)</f>
        <v>109</v>
      </c>
    </row>
  </sheetData>
  <mergeCells count="3">
    <mergeCell ref="A31:A32"/>
    <mergeCell ref="B31:C31"/>
    <mergeCell ref="D31:E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Q34"/>
  <sheetViews>
    <sheetView workbookViewId="0">
      <selection activeCell="F1" sqref="F1"/>
    </sheetView>
  </sheetViews>
  <sheetFormatPr defaultRowHeight="14.5" x14ac:dyDescent="0.35"/>
  <cols>
    <col min="1" max="1" width="16" customWidth="1"/>
    <col min="2" max="2" width="9.54296875" customWidth="1"/>
    <col min="3" max="3" width="10.7265625" customWidth="1"/>
    <col min="4" max="4" width="12.26953125" customWidth="1"/>
    <col min="5" max="5" width="11.453125" customWidth="1"/>
    <col min="6" max="6" width="9.453125" bestFit="1" customWidth="1"/>
    <col min="15" max="15" width="11.453125" customWidth="1"/>
    <col min="16" max="16" width="13.453125" customWidth="1"/>
    <col min="17" max="17" width="12.54296875" customWidth="1"/>
  </cols>
  <sheetData>
    <row r="1" spans="1:7" ht="15.5" x14ac:dyDescent="0.35">
      <c r="A1" s="53" t="s">
        <v>83</v>
      </c>
    </row>
    <row r="3" spans="1:7" ht="72.5" x14ac:dyDescent="0.35">
      <c r="A3" s="78" t="s">
        <v>84</v>
      </c>
      <c r="B3" s="78" t="s">
        <v>54</v>
      </c>
      <c r="C3" s="78" t="s">
        <v>55</v>
      </c>
      <c r="D3" s="78" t="s">
        <v>48</v>
      </c>
      <c r="E3" s="78" t="s">
        <v>55</v>
      </c>
    </row>
    <row r="4" spans="1:7" x14ac:dyDescent="0.35">
      <c r="A4" s="21" t="s">
        <v>85</v>
      </c>
      <c r="B4" s="98">
        <f>B14+D14</f>
        <v>97</v>
      </c>
      <c r="C4" s="26">
        <f>B4/$B$8</f>
        <v>0.97979797979797978</v>
      </c>
      <c r="D4" s="98">
        <f>C14+E14</f>
        <v>8899826</v>
      </c>
      <c r="E4" s="27">
        <f>D4/$D$8</f>
        <v>0.99642846186728073</v>
      </c>
    </row>
    <row r="5" spans="1:7" x14ac:dyDescent="0.35">
      <c r="A5" s="21" t="s">
        <v>66</v>
      </c>
      <c r="B5" s="25">
        <f t="shared" ref="B5:B7" si="0">B15+D15</f>
        <v>2</v>
      </c>
      <c r="C5" s="26">
        <f>B5/$B$8</f>
        <v>2.0202020202020204E-2</v>
      </c>
      <c r="D5" s="22">
        <f t="shared" ref="D5:D7" si="1">C15+E15</f>
        <v>31900</v>
      </c>
      <c r="E5" s="27">
        <f>D5/$D$8</f>
        <v>3.5715381327192527E-3</v>
      </c>
    </row>
    <row r="6" spans="1:7" x14ac:dyDescent="0.35">
      <c r="A6" s="21" t="s">
        <v>86</v>
      </c>
      <c r="B6" s="25">
        <f t="shared" si="0"/>
        <v>0</v>
      </c>
      <c r="C6" s="26">
        <f>B6/$B$8</f>
        <v>0</v>
      </c>
      <c r="D6" s="22">
        <f t="shared" si="1"/>
        <v>0</v>
      </c>
      <c r="E6" s="27">
        <f>D6/$D$8</f>
        <v>0</v>
      </c>
    </row>
    <row r="7" spans="1:7" x14ac:dyDescent="0.35">
      <c r="A7" s="21" t="s">
        <v>74</v>
      </c>
      <c r="B7" s="25">
        <f t="shared" si="0"/>
        <v>0</v>
      </c>
      <c r="C7" s="26">
        <f>B7/$B$8</f>
        <v>0</v>
      </c>
      <c r="D7" s="22">
        <f t="shared" si="1"/>
        <v>0</v>
      </c>
      <c r="E7" s="27">
        <f>D7/$D$8</f>
        <v>0</v>
      </c>
    </row>
    <row r="8" spans="1:7" x14ac:dyDescent="0.35">
      <c r="A8" s="23" t="s">
        <v>79</v>
      </c>
      <c r="B8" s="18">
        <f>SUM(B4:B7)</f>
        <v>99</v>
      </c>
      <c r="C8" s="28">
        <f>B8/$B$8</f>
        <v>1</v>
      </c>
      <c r="D8" s="24">
        <f>SUM(D4:D7)</f>
        <v>8931726</v>
      </c>
      <c r="E8" s="29">
        <f>D8/$D$8</f>
        <v>1</v>
      </c>
      <c r="G8" s="5"/>
    </row>
    <row r="10" spans="1:7" ht="15.5" x14ac:dyDescent="0.35">
      <c r="A10" s="53" t="s">
        <v>87</v>
      </c>
    </row>
    <row r="12" spans="1:7" x14ac:dyDescent="0.35">
      <c r="A12" s="155" t="s">
        <v>84</v>
      </c>
      <c r="B12" s="157" t="s">
        <v>41</v>
      </c>
      <c r="C12" s="158"/>
      <c r="D12" s="159" t="s">
        <v>42</v>
      </c>
      <c r="E12" s="160"/>
    </row>
    <row r="13" spans="1:7" ht="87" x14ac:dyDescent="0.35">
      <c r="A13" s="156"/>
      <c r="B13" s="79" t="s">
        <v>54</v>
      </c>
      <c r="C13" s="78" t="s">
        <v>48</v>
      </c>
      <c r="D13" s="79" t="s">
        <v>54</v>
      </c>
      <c r="E13" s="78" t="s">
        <v>48</v>
      </c>
    </row>
    <row r="14" spans="1:7" x14ac:dyDescent="0.35">
      <c r="A14" s="21" t="s">
        <v>85</v>
      </c>
      <c r="B14" s="92">
        <v>6</v>
      </c>
      <c r="C14" s="111">
        <v>2751228</v>
      </c>
      <c r="D14" s="98">
        <v>91</v>
      </c>
      <c r="E14" s="111">
        <v>6148598</v>
      </c>
      <c r="F14" s="5"/>
      <c r="G14" s="5"/>
    </row>
    <row r="15" spans="1:7" x14ac:dyDescent="0.35">
      <c r="A15" s="21" t="s">
        <v>66</v>
      </c>
      <c r="B15" s="92">
        <v>0</v>
      </c>
      <c r="C15" s="111">
        <v>0</v>
      </c>
      <c r="D15" s="98">
        <v>2</v>
      </c>
      <c r="E15" s="111">
        <v>31900</v>
      </c>
      <c r="F15" s="5"/>
      <c r="G15" s="5"/>
    </row>
    <row r="16" spans="1:7" x14ac:dyDescent="0.35">
      <c r="A16" s="21" t="s">
        <v>86</v>
      </c>
      <c r="B16" s="92">
        <v>0</v>
      </c>
      <c r="C16" s="110">
        <v>0</v>
      </c>
      <c r="D16" s="98">
        <v>0</v>
      </c>
      <c r="E16" s="111">
        <v>0</v>
      </c>
      <c r="F16" s="5"/>
      <c r="G16" s="5"/>
    </row>
    <row r="17" spans="1:17" x14ac:dyDescent="0.35">
      <c r="A17" s="21" t="s">
        <v>74</v>
      </c>
      <c r="B17" s="92">
        <v>0</v>
      </c>
      <c r="C17" s="110">
        <v>0</v>
      </c>
      <c r="D17" s="98">
        <v>0</v>
      </c>
      <c r="E17" s="110">
        <v>0</v>
      </c>
      <c r="F17" s="5"/>
      <c r="G17" s="5"/>
    </row>
    <row r="18" spans="1:17" x14ac:dyDescent="0.35">
      <c r="A18" s="23" t="s">
        <v>79</v>
      </c>
      <c r="B18" s="18">
        <f>SUM(B14:B17)</f>
        <v>6</v>
      </c>
      <c r="C18" s="112">
        <f>SUM(C14:C17)</f>
        <v>2751228</v>
      </c>
      <c r="D18" s="24">
        <f>SUM(D14:D17)</f>
        <v>93</v>
      </c>
      <c r="E18" s="113">
        <f>SUM(E14:E17)</f>
        <v>6180498</v>
      </c>
      <c r="F18" s="5"/>
      <c r="G18" s="5"/>
      <c r="H18" s="5"/>
    </row>
    <row r="20" spans="1:17" ht="72.5" x14ac:dyDescent="0.35">
      <c r="O20" s="12"/>
      <c r="P20" s="13" t="s">
        <v>47</v>
      </c>
      <c r="Q20" s="13" t="s">
        <v>48</v>
      </c>
    </row>
    <row r="21" spans="1:17" ht="29" x14ac:dyDescent="0.35">
      <c r="O21" s="54" t="s">
        <v>41</v>
      </c>
      <c r="P21" s="12">
        <f>B18</f>
        <v>6</v>
      </c>
      <c r="Q21" s="14">
        <f>C18</f>
        <v>2751228</v>
      </c>
    </row>
    <row r="22" spans="1:17" ht="29" x14ac:dyDescent="0.35">
      <c r="O22" s="54" t="s">
        <v>42</v>
      </c>
      <c r="P22" s="14">
        <f>D18</f>
        <v>93</v>
      </c>
      <c r="Q22" s="14">
        <f>E18</f>
        <v>6180498</v>
      </c>
    </row>
    <row r="29" spans="1:17" ht="15.5" x14ac:dyDescent="0.35">
      <c r="A29" s="53" t="s">
        <v>88</v>
      </c>
    </row>
    <row r="30" spans="1:17" ht="15.5" x14ac:dyDescent="0.35">
      <c r="A30" s="1"/>
    </row>
    <row r="31" spans="1:17" ht="29" x14ac:dyDescent="0.35">
      <c r="A31" s="12"/>
      <c r="B31" s="54" t="s">
        <v>82</v>
      </c>
    </row>
    <row r="32" spans="1:17" x14ac:dyDescent="0.35">
      <c r="A32" s="54" t="s">
        <v>41</v>
      </c>
      <c r="B32" s="115">
        <v>2</v>
      </c>
    </row>
    <row r="33" spans="1:2" ht="29" x14ac:dyDescent="0.35">
      <c r="A33" s="13" t="s">
        <v>42</v>
      </c>
      <c r="B33" s="115">
        <v>7</v>
      </c>
    </row>
    <row r="34" spans="1:2" x14ac:dyDescent="0.35">
      <c r="A34" s="62" t="s">
        <v>34</v>
      </c>
      <c r="B34" s="63">
        <f>SUM(B32:B33)</f>
        <v>9</v>
      </c>
    </row>
  </sheetData>
  <mergeCells count="3">
    <mergeCell ref="A12:A13"/>
    <mergeCell ref="B12:C12"/>
    <mergeCell ref="D12:E12"/>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S71"/>
  <sheetViews>
    <sheetView topLeftCell="A48" workbookViewId="0">
      <selection activeCell="B70" sqref="B70"/>
    </sheetView>
  </sheetViews>
  <sheetFormatPr defaultRowHeight="14.5" x14ac:dyDescent="0.35"/>
  <cols>
    <col min="1" max="1" width="10.1796875" customWidth="1"/>
    <col min="2" max="2" width="9.81640625" customWidth="1"/>
    <col min="3" max="3" width="10.1796875" customWidth="1"/>
    <col min="11" max="11" width="9.81640625" customWidth="1"/>
    <col min="12" max="12" width="10.1796875" customWidth="1"/>
    <col min="13" max="13" width="10.453125" customWidth="1"/>
    <col min="14" max="14" width="9.54296875" customWidth="1"/>
    <col min="16" max="16" width="10.1796875" customWidth="1"/>
    <col min="17" max="17" width="10.453125" customWidth="1"/>
    <col min="18" max="18" width="9.6328125" bestFit="1" customWidth="1"/>
    <col min="19" max="19" width="10.453125" customWidth="1"/>
  </cols>
  <sheetData>
    <row r="1" spans="1:14" ht="15.5" x14ac:dyDescent="0.35">
      <c r="A1" s="53" t="s">
        <v>89</v>
      </c>
    </row>
    <row r="3" spans="1:14" ht="61.5" customHeight="1" x14ac:dyDescent="0.35">
      <c r="A3" s="167" t="s">
        <v>89</v>
      </c>
      <c r="B3" s="168"/>
      <c r="C3" s="168"/>
      <c r="D3" s="168"/>
      <c r="E3" s="168"/>
      <c r="F3" s="168"/>
      <c r="G3" s="168"/>
      <c r="H3" s="168"/>
      <c r="I3" s="168"/>
      <c r="J3" s="169"/>
      <c r="K3" s="178" t="s">
        <v>47</v>
      </c>
      <c r="L3" s="80" t="s">
        <v>55</v>
      </c>
      <c r="M3" s="178" t="s">
        <v>48</v>
      </c>
      <c r="N3" s="80" t="s">
        <v>55</v>
      </c>
    </row>
    <row r="4" spans="1:14" ht="18.75" hidden="1" customHeight="1" x14ac:dyDescent="0.35">
      <c r="A4" s="173"/>
      <c r="B4" s="174"/>
      <c r="C4" s="174"/>
      <c r="D4" s="174"/>
      <c r="E4" s="174"/>
      <c r="F4" s="174"/>
      <c r="G4" s="174"/>
      <c r="H4" s="174"/>
      <c r="I4" s="174"/>
      <c r="J4" s="175"/>
      <c r="K4" s="179"/>
      <c r="L4" s="80"/>
      <c r="M4" s="179"/>
      <c r="N4" s="81"/>
    </row>
    <row r="5" spans="1:14" ht="24" customHeight="1" x14ac:dyDescent="0.35">
      <c r="A5" s="164" t="s">
        <v>90</v>
      </c>
      <c r="B5" s="165"/>
      <c r="C5" s="165"/>
      <c r="D5" s="165"/>
      <c r="E5" s="165"/>
      <c r="F5" s="165"/>
      <c r="G5" s="165"/>
      <c r="H5" s="165"/>
      <c r="I5" s="165"/>
      <c r="J5" s="166"/>
      <c r="K5" s="6">
        <f>K33+M33</f>
        <v>155</v>
      </c>
      <c r="L5" s="10">
        <f t="shared" ref="L5:L26" si="0">K5/$K$26</f>
        <v>8.4889643463497456E-3</v>
      </c>
      <c r="M5" s="8">
        <f>L33+N33</f>
        <v>6923320</v>
      </c>
      <c r="N5" s="11">
        <f t="shared" ref="N5:N26" si="1">M5/$M$26</f>
        <v>0.21793232920583186</v>
      </c>
    </row>
    <row r="6" spans="1:14" ht="24.75" customHeight="1" x14ac:dyDescent="0.35">
      <c r="A6" s="164" t="s">
        <v>91</v>
      </c>
      <c r="B6" s="165"/>
      <c r="C6" s="165"/>
      <c r="D6" s="165"/>
      <c r="E6" s="165"/>
      <c r="F6" s="165"/>
      <c r="G6" s="165"/>
      <c r="H6" s="165"/>
      <c r="I6" s="165"/>
      <c r="J6" s="166"/>
      <c r="K6" s="6">
        <f>K34+M34</f>
        <v>5294</v>
      </c>
      <c r="L6" s="10">
        <f t="shared" si="0"/>
        <v>0.28993920806177775</v>
      </c>
      <c r="M6" s="8">
        <f t="shared" ref="M6:M23" si="2">L34+N34</f>
        <v>4493213</v>
      </c>
      <c r="N6" s="11">
        <f t="shared" si="1"/>
        <v>0.14143739921134996</v>
      </c>
    </row>
    <row r="7" spans="1:14" ht="22.5" customHeight="1" x14ac:dyDescent="0.35">
      <c r="A7" s="164" t="s">
        <v>92</v>
      </c>
      <c r="B7" s="165"/>
      <c r="C7" s="165"/>
      <c r="D7" s="165"/>
      <c r="E7" s="165"/>
      <c r="F7" s="165"/>
      <c r="G7" s="165"/>
      <c r="H7" s="165"/>
      <c r="I7" s="165"/>
      <c r="J7" s="166"/>
      <c r="K7" s="6">
        <f>K35+M35</f>
        <v>92</v>
      </c>
      <c r="L7" s="10">
        <f t="shared" si="0"/>
        <v>5.038611095897913E-3</v>
      </c>
      <c r="M7" s="8">
        <f t="shared" si="2"/>
        <v>363554</v>
      </c>
      <c r="N7" s="11">
        <f t="shared" si="1"/>
        <v>1.1443956080622736E-2</v>
      </c>
    </row>
    <row r="8" spans="1:14" ht="22.5" customHeight="1" x14ac:dyDescent="0.35">
      <c r="A8" s="164" t="s">
        <v>93</v>
      </c>
      <c r="B8" s="165"/>
      <c r="C8" s="165"/>
      <c r="D8" s="165"/>
      <c r="E8" s="165"/>
      <c r="F8" s="165"/>
      <c r="G8" s="165"/>
      <c r="H8" s="165"/>
      <c r="I8" s="165"/>
      <c r="J8" s="166"/>
      <c r="K8" s="6">
        <f>K36+M36</f>
        <v>0</v>
      </c>
      <c r="L8" s="10">
        <f t="shared" si="0"/>
        <v>0</v>
      </c>
      <c r="M8" s="8">
        <f>L36+N36</f>
        <v>0</v>
      </c>
      <c r="N8" s="11">
        <f t="shared" si="1"/>
        <v>0</v>
      </c>
    </row>
    <row r="9" spans="1:14" ht="36" customHeight="1" x14ac:dyDescent="0.35">
      <c r="A9" s="164" t="s">
        <v>94</v>
      </c>
      <c r="B9" s="165"/>
      <c r="C9" s="165"/>
      <c r="D9" s="165"/>
      <c r="E9" s="165"/>
      <c r="F9" s="165"/>
      <c r="G9" s="165"/>
      <c r="H9" s="165"/>
      <c r="I9" s="165"/>
      <c r="J9" s="166"/>
      <c r="K9" s="6">
        <f>K37+M37</f>
        <v>165</v>
      </c>
      <c r="L9" s="10">
        <f t="shared" si="0"/>
        <v>9.0366394654690842E-3</v>
      </c>
      <c r="M9" s="8">
        <f t="shared" si="2"/>
        <v>287816</v>
      </c>
      <c r="N9" s="11">
        <f t="shared" si="1"/>
        <v>9.0598746356813937E-3</v>
      </c>
    </row>
    <row r="10" spans="1:14" ht="33" customHeight="1" x14ac:dyDescent="0.35">
      <c r="A10" s="164" t="s">
        <v>95</v>
      </c>
      <c r="B10" s="165"/>
      <c r="C10" s="165"/>
      <c r="D10" s="165"/>
      <c r="E10" s="165"/>
      <c r="F10" s="165"/>
      <c r="G10" s="165"/>
      <c r="H10" s="165"/>
      <c r="I10" s="165"/>
      <c r="J10" s="166"/>
      <c r="K10" s="6">
        <f t="shared" ref="K10:K16" si="3">K38+M38</f>
        <v>195</v>
      </c>
      <c r="L10" s="10">
        <f t="shared" si="0"/>
        <v>1.0679664822827098E-2</v>
      </c>
      <c r="M10" s="8">
        <f t="shared" si="2"/>
        <v>196461</v>
      </c>
      <c r="N10" s="11">
        <f t="shared" si="1"/>
        <v>6.1842011243315254E-3</v>
      </c>
    </row>
    <row r="11" spans="1:14" ht="24.75" customHeight="1" x14ac:dyDescent="0.35">
      <c r="A11" s="164" t="s">
        <v>96</v>
      </c>
      <c r="B11" s="165"/>
      <c r="C11" s="165"/>
      <c r="D11" s="165"/>
      <c r="E11" s="165"/>
      <c r="F11" s="165"/>
      <c r="G11" s="165"/>
      <c r="H11" s="165"/>
      <c r="I11" s="165"/>
      <c r="J11" s="166"/>
      <c r="K11" s="6">
        <f t="shared" si="3"/>
        <v>366</v>
      </c>
      <c r="L11" s="10">
        <f t="shared" si="0"/>
        <v>2.0044909359767785E-2</v>
      </c>
      <c r="M11" s="8">
        <f>L39+N39</f>
        <v>1795956</v>
      </c>
      <c r="N11" s="11">
        <f t="shared" si="1"/>
        <v>5.6533119114989483E-2</v>
      </c>
    </row>
    <row r="12" spans="1:14" ht="15" customHeight="1" x14ac:dyDescent="0.35">
      <c r="A12" s="164" t="s">
        <v>97</v>
      </c>
      <c r="B12" s="165"/>
      <c r="C12" s="165"/>
      <c r="D12" s="165"/>
      <c r="E12" s="165"/>
      <c r="F12" s="165"/>
      <c r="G12" s="165"/>
      <c r="H12" s="165"/>
      <c r="I12" s="165"/>
      <c r="J12" s="166"/>
      <c r="K12" s="6">
        <f t="shared" si="3"/>
        <v>34</v>
      </c>
      <c r="L12" s="10">
        <f t="shared" si="0"/>
        <v>1.8620954050057505E-3</v>
      </c>
      <c r="M12" s="8">
        <f t="shared" si="2"/>
        <v>205133</v>
      </c>
      <c r="N12" s="11">
        <f t="shared" si="1"/>
        <v>6.4571784182992998E-3</v>
      </c>
    </row>
    <row r="13" spans="1:14" ht="13.5" customHeight="1" x14ac:dyDescent="0.35">
      <c r="A13" s="164" t="s">
        <v>98</v>
      </c>
      <c r="B13" s="165"/>
      <c r="C13" s="165"/>
      <c r="D13" s="165"/>
      <c r="E13" s="165"/>
      <c r="F13" s="165"/>
      <c r="G13" s="165"/>
      <c r="H13" s="165"/>
      <c r="I13" s="165"/>
      <c r="J13" s="166"/>
      <c r="K13" s="6">
        <f t="shared" si="3"/>
        <v>8</v>
      </c>
      <c r="L13" s="10">
        <f t="shared" si="0"/>
        <v>4.3814009529547074E-4</v>
      </c>
      <c r="M13" s="8">
        <f t="shared" si="2"/>
        <v>64240</v>
      </c>
      <c r="N13" s="11">
        <f t="shared" si="1"/>
        <v>2.022147297565711E-3</v>
      </c>
    </row>
    <row r="14" spans="1:14" ht="35.25" customHeight="1" x14ac:dyDescent="0.35">
      <c r="A14" s="164" t="s">
        <v>99</v>
      </c>
      <c r="B14" s="165"/>
      <c r="C14" s="165"/>
      <c r="D14" s="165"/>
      <c r="E14" s="165"/>
      <c r="F14" s="165"/>
      <c r="G14" s="165"/>
      <c r="H14" s="165"/>
      <c r="I14" s="165"/>
      <c r="J14" s="166"/>
      <c r="K14" s="6">
        <f t="shared" si="3"/>
        <v>430</v>
      </c>
      <c r="L14" s="10">
        <f t="shared" si="0"/>
        <v>2.3550030122131551E-2</v>
      </c>
      <c r="M14" s="8">
        <f>L42+N42</f>
        <v>2581447</v>
      </c>
      <c r="N14" s="11">
        <f t="shared" si="1"/>
        <v>8.1258811875141848E-2</v>
      </c>
    </row>
    <row r="15" spans="1:14" ht="25.5" customHeight="1" x14ac:dyDescent="0.35">
      <c r="A15" s="164" t="s">
        <v>100</v>
      </c>
      <c r="B15" s="165"/>
      <c r="C15" s="165"/>
      <c r="D15" s="165"/>
      <c r="E15" s="165"/>
      <c r="F15" s="165"/>
      <c r="G15" s="165"/>
      <c r="H15" s="165"/>
      <c r="I15" s="165"/>
      <c r="J15" s="166"/>
      <c r="K15" s="6">
        <f t="shared" si="3"/>
        <v>5</v>
      </c>
      <c r="L15" s="10">
        <f t="shared" si="0"/>
        <v>2.7383755955966919E-4</v>
      </c>
      <c r="M15" s="8">
        <f t="shared" si="2"/>
        <v>569698</v>
      </c>
      <c r="N15" s="11">
        <f t="shared" si="1"/>
        <v>1.7932958766011683E-2</v>
      </c>
    </row>
    <row r="16" spans="1:14" ht="45.65" customHeight="1" x14ac:dyDescent="0.35">
      <c r="A16" s="164" t="s">
        <v>101</v>
      </c>
      <c r="B16" s="165"/>
      <c r="C16" s="165"/>
      <c r="D16" s="165"/>
      <c r="E16" s="165"/>
      <c r="F16" s="165"/>
      <c r="G16" s="165"/>
      <c r="H16" s="165"/>
      <c r="I16" s="165"/>
      <c r="J16" s="166"/>
      <c r="K16" s="6">
        <f t="shared" si="3"/>
        <v>1004</v>
      </c>
      <c r="L16" s="10">
        <f t="shared" si="0"/>
        <v>5.4986581959581574E-2</v>
      </c>
      <c r="M16" s="8">
        <f t="shared" si="2"/>
        <v>508308</v>
      </c>
      <c r="N16" s="11">
        <f t="shared" si="1"/>
        <v>1.6000523794069604E-2</v>
      </c>
    </row>
    <row r="17" spans="1:14" ht="14.25" customHeight="1" x14ac:dyDescent="0.35">
      <c r="A17" s="164" t="s">
        <v>102</v>
      </c>
      <c r="B17" s="165"/>
      <c r="C17" s="165"/>
      <c r="D17" s="165"/>
      <c r="E17" s="165"/>
      <c r="F17" s="165"/>
      <c r="G17" s="165"/>
      <c r="H17" s="165"/>
      <c r="I17" s="165"/>
      <c r="J17" s="166"/>
      <c r="K17" s="102">
        <f>K45+M45</f>
        <v>368</v>
      </c>
      <c r="L17" s="10">
        <f t="shared" si="0"/>
        <v>2.0154444383591652E-2</v>
      </c>
      <c r="M17" s="103">
        <f>L45+N45</f>
        <v>3045227</v>
      </c>
      <c r="N17" s="11">
        <f t="shared" si="1"/>
        <v>9.5857682884871384E-2</v>
      </c>
    </row>
    <row r="18" spans="1:14" ht="24" customHeight="1" x14ac:dyDescent="0.35">
      <c r="A18" s="164" t="s">
        <v>103</v>
      </c>
      <c r="B18" s="165"/>
      <c r="C18" s="165"/>
      <c r="D18" s="165"/>
      <c r="E18" s="165"/>
      <c r="F18" s="165"/>
      <c r="G18" s="165"/>
      <c r="H18" s="165"/>
      <c r="I18" s="165"/>
      <c r="J18" s="166"/>
      <c r="K18" s="6">
        <f>K46+M46</f>
        <v>1</v>
      </c>
      <c r="L18" s="10">
        <f t="shared" si="0"/>
        <v>5.4767511911933842E-5</v>
      </c>
      <c r="M18" s="8">
        <f t="shared" si="2"/>
        <v>82640</v>
      </c>
      <c r="N18" s="11">
        <f t="shared" si="1"/>
        <v>2.6013426629954914E-3</v>
      </c>
    </row>
    <row r="19" spans="1:14" ht="22.5" customHeight="1" x14ac:dyDescent="0.35">
      <c r="A19" s="164" t="s">
        <v>104</v>
      </c>
      <c r="B19" s="165"/>
      <c r="C19" s="165"/>
      <c r="D19" s="165"/>
      <c r="E19" s="165"/>
      <c r="F19" s="165"/>
      <c r="G19" s="165"/>
      <c r="H19" s="165"/>
      <c r="I19" s="165"/>
      <c r="J19" s="166"/>
      <c r="K19" s="6">
        <f>K47+M47</f>
        <v>4</v>
      </c>
      <c r="L19" s="10">
        <f t="shared" si="0"/>
        <v>2.1907004764773537E-4</v>
      </c>
      <c r="M19" s="8">
        <f t="shared" si="2"/>
        <v>67146</v>
      </c>
      <c r="N19" s="11">
        <f t="shared" si="1"/>
        <v>2.1136223916928274E-3</v>
      </c>
    </row>
    <row r="20" spans="1:14" ht="23.5" customHeight="1" x14ac:dyDescent="0.35">
      <c r="A20" s="164" t="s">
        <v>105</v>
      </c>
      <c r="B20" s="165"/>
      <c r="C20" s="165"/>
      <c r="D20" s="165"/>
      <c r="E20" s="165"/>
      <c r="F20" s="165"/>
      <c r="G20" s="165"/>
      <c r="H20" s="165"/>
      <c r="I20" s="165"/>
      <c r="J20" s="166"/>
      <c r="K20" s="6">
        <f>K48+M48</f>
        <v>10062</v>
      </c>
      <c r="L20" s="10">
        <f t="shared" si="0"/>
        <v>0.55107070485787835</v>
      </c>
      <c r="M20" s="8">
        <f>L48+N48</f>
        <v>9228978</v>
      </c>
      <c r="N20" s="11">
        <f t="shared" si="1"/>
        <v>0.29050985245942407</v>
      </c>
    </row>
    <row r="21" spans="1:14" ht="59.25" customHeight="1" x14ac:dyDescent="0.35">
      <c r="A21" s="164" t="s">
        <v>106</v>
      </c>
      <c r="B21" s="165"/>
      <c r="C21" s="165"/>
      <c r="D21" s="165"/>
      <c r="E21" s="165"/>
      <c r="F21" s="165"/>
      <c r="G21" s="165"/>
      <c r="H21" s="165"/>
      <c r="I21" s="165"/>
      <c r="J21" s="166"/>
      <c r="K21" s="6">
        <f>K49+M49</f>
        <v>42</v>
      </c>
      <c r="L21" s="10">
        <f t="shared" si="0"/>
        <v>2.3002355003012213E-3</v>
      </c>
      <c r="M21" s="8">
        <f t="shared" si="2"/>
        <v>295920</v>
      </c>
      <c r="N21" s="11">
        <f t="shared" si="1"/>
        <v>9.3149724205424233E-3</v>
      </c>
    </row>
    <row r="22" spans="1:14" ht="22.75" customHeight="1" x14ac:dyDescent="0.35">
      <c r="A22" s="164" t="s">
        <v>107</v>
      </c>
      <c r="B22" s="165"/>
      <c r="C22" s="165"/>
      <c r="D22" s="165"/>
      <c r="E22" s="165"/>
      <c r="F22" s="165"/>
      <c r="G22" s="165"/>
      <c r="H22" s="165"/>
      <c r="I22" s="165"/>
      <c r="J22" s="166"/>
      <c r="K22" s="6">
        <f t="shared" ref="K22" si="4">K50+M50</f>
        <v>19</v>
      </c>
      <c r="L22" s="10">
        <f t="shared" si="0"/>
        <v>1.0405827263267431E-3</v>
      </c>
      <c r="M22" s="8">
        <f t="shared" si="2"/>
        <v>103583</v>
      </c>
      <c r="N22" s="11">
        <f t="shared" si="1"/>
        <v>3.260586605288746E-3</v>
      </c>
    </row>
    <row r="23" spans="1:14" ht="22.75" customHeight="1" x14ac:dyDescent="0.35">
      <c r="A23" s="164" t="s">
        <v>108</v>
      </c>
      <c r="B23" s="165"/>
      <c r="C23" s="165"/>
      <c r="D23" s="165"/>
      <c r="E23" s="165"/>
      <c r="F23" s="165"/>
      <c r="G23" s="165"/>
      <c r="H23" s="165"/>
      <c r="I23" s="165"/>
      <c r="J23" s="166"/>
      <c r="K23" s="6">
        <f t="shared" ref="K23" si="5">K51+M51</f>
        <v>14</v>
      </c>
      <c r="L23" s="10">
        <f t="shared" si="0"/>
        <v>7.6674516676707377E-4</v>
      </c>
      <c r="M23" s="8">
        <f t="shared" si="2"/>
        <v>919193</v>
      </c>
      <c r="N23" s="11">
        <f t="shared" si="1"/>
        <v>2.8934365518233481E-2</v>
      </c>
    </row>
    <row r="24" spans="1:14" ht="22.75" customHeight="1" x14ac:dyDescent="0.35">
      <c r="A24" s="161" t="s">
        <v>109</v>
      </c>
      <c r="B24" s="161"/>
      <c r="C24" s="161"/>
      <c r="D24" s="161"/>
      <c r="E24" s="161"/>
      <c r="F24" s="161"/>
      <c r="G24" s="161"/>
      <c r="H24" s="161"/>
      <c r="I24" s="161"/>
      <c r="J24" s="161"/>
      <c r="K24" s="6">
        <f>K52+M52</f>
        <v>0</v>
      </c>
      <c r="L24" s="10">
        <f t="shared" si="0"/>
        <v>0</v>
      </c>
      <c r="M24" s="8">
        <f>L52+N52</f>
        <v>0</v>
      </c>
      <c r="N24" s="11">
        <f t="shared" si="1"/>
        <v>0</v>
      </c>
    </row>
    <row r="25" spans="1:14" ht="22.75" customHeight="1" x14ac:dyDescent="0.35">
      <c r="A25" s="161" t="s">
        <v>110</v>
      </c>
      <c r="B25" s="161"/>
      <c r="C25" s="161"/>
      <c r="D25" s="161"/>
      <c r="E25" s="161"/>
      <c r="F25" s="161"/>
      <c r="G25" s="161"/>
      <c r="H25" s="161"/>
      <c r="I25" s="161"/>
      <c r="J25" s="161"/>
      <c r="K25" s="6">
        <f>K53+M53</f>
        <v>1</v>
      </c>
      <c r="L25" s="10">
        <f t="shared" si="0"/>
        <v>5.4767511911933842E-5</v>
      </c>
      <c r="M25" s="8">
        <f>L53+N53</f>
        <v>36377</v>
      </c>
      <c r="N25" s="11">
        <f t="shared" si="1"/>
        <v>1.1450755330564737E-3</v>
      </c>
    </row>
    <row r="26" spans="1:14" x14ac:dyDescent="0.35">
      <c r="A26" s="180" t="s">
        <v>79</v>
      </c>
      <c r="B26" s="180"/>
      <c r="C26" s="180"/>
      <c r="D26" s="180"/>
      <c r="E26" s="180"/>
      <c r="F26" s="180"/>
      <c r="G26" s="180"/>
      <c r="H26" s="180"/>
      <c r="I26" s="180"/>
      <c r="J26" s="180"/>
      <c r="K26" s="7">
        <f>SUM(K5:K25)</f>
        <v>18259</v>
      </c>
      <c r="L26" s="10">
        <f t="shared" si="0"/>
        <v>1</v>
      </c>
      <c r="M26" s="9">
        <f>SUM(M5:M25)</f>
        <v>31768210</v>
      </c>
      <c r="N26" s="11">
        <f t="shared" si="1"/>
        <v>1</v>
      </c>
    </row>
    <row r="27" spans="1:14" x14ac:dyDescent="0.35">
      <c r="A27" s="68"/>
      <c r="B27" s="68"/>
      <c r="C27" s="68"/>
      <c r="D27" s="68"/>
      <c r="E27" s="68"/>
      <c r="F27" s="68"/>
      <c r="G27" s="68"/>
      <c r="H27" s="68"/>
      <c r="I27" s="68"/>
      <c r="J27" s="68"/>
      <c r="K27" s="69"/>
      <c r="L27" s="70"/>
      <c r="M27" s="71"/>
      <c r="N27" s="72"/>
    </row>
    <row r="28" spans="1:14" ht="15.5" x14ac:dyDescent="0.35">
      <c r="A28" s="53" t="s">
        <v>111</v>
      </c>
      <c r="B28" s="68"/>
      <c r="C28" s="68"/>
      <c r="D28" s="68"/>
      <c r="E28" s="68"/>
      <c r="F28" s="68"/>
      <c r="G28" s="68"/>
      <c r="H28" s="68"/>
      <c r="I28" s="68"/>
      <c r="J28" s="68"/>
      <c r="K28" s="69"/>
      <c r="L28" s="70"/>
      <c r="M28" s="71"/>
      <c r="N28" s="72"/>
    </row>
    <row r="30" spans="1:14" x14ac:dyDescent="0.35">
      <c r="A30" s="167" t="s">
        <v>89</v>
      </c>
      <c r="B30" s="168"/>
      <c r="C30" s="168"/>
      <c r="D30" s="168"/>
      <c r="E30" s="168"/>
      <c r="F30" s="168"/>
      <c r="G30" s="168"/>
      <c r="H30" s="168"/>
      <c r="I30" s="168"/>
      <c r="J30" s="169"/>
      <c r="K30" s="162" t="s">
        <v>41</v>
      </c>
      <c r="L30" s="163"/>
      <c r="M30" s="176" t="s">
        <v>42</v>
      </c>
      <c r="N30" s="177"/>
    </row>
    <row r="31" spans="1:14" ht="15" customHeight="1" x14ac:dyDescent="0.35">
      <c r="A31" s="170"/>
      <c r="B31" s="171"/>
      <c r="C31" s="171"/>
      <c r="D31" s="171"/>
      <c r="E31" s="171"/>
      <c r="F31" s="171"/>
      <c r="G31" s="171"/>
      <c r="H31" s="171"/>
      <c r="I31" s="171"/>
      <c r="J31" s="172"/>
      <c r="K31" s="178" t="s">
        <v>47</v>
      </c>
      <c r="L31" s="178" t="s">
        <v>48</v>
      </c>
      <c r="M31" s="178" t="s">
        <v>47</v>
      </c>
      <c r="N31" s="178" t="s">
        <v>48</v>
      </c>
    </row>
    <row r="32" spans="1:14" ht="39.75" customHeight="1" x14ac:dyDescent="0.35">
      <c r="A32" s="173"/>
      <c r="B32" s="174"/>
      <c r="C32" s="174"/>
      <c r="D32" s="174"/>
      <c r="E32" s="174"/>
      <c r="F32" s="174"/>
      <c r="G32" s="174"/>
      <c r="H32" s="174"/>
      <c r="I32" s="174"/>
      <c r="J32" s="175"/>
      <c r="K32" s="179"/>
      <c r="L32" s="179"/>
      <c r="M32" s="179"/>
      <c r="N32" s="179"/>
    </row>
    <row r="33" spans="1:14" ht="24" customHeight="1" x14ac:dyDescent="0.35">
      <c r="A33" s="164" t="s">
        <v>90</v>
      </c>
      <c r="B33" s="165"/>
      <c r="C33" s="165"/>
      <c r="D33" s="165"/>
      <c r="E33" s="165"/>
      <c r="F33" s="165"/>
      <c r="G33" s="165"/>
      <c r="H33" s="165"/>
      <c r="I33" s="165"/>
      <c r="J33" s="166"/>
      <c r="K33" s="6">
        <v>80</v>
      </c>
      <c r="L33" s="127">
        <v>5334222</v>
      </c>
      <c r="M33" s="117">
        <v>75</v>
      </c>
      <c r="N33" s="118">
        <v>1589098</v>
      </c>
    </row>
    <row r="34" spans="1:14" ht="25.5" customHeight="1" x14ac:dyDescent="0.35">
      <c r="A34" s="164" t="s">
        <v>91</v>
      </c>
      <c r="B34" s="165"/>
      <c r="C34" s="165"/>
      <c r="D34" s="165"/>
      <c r="E34" s="165"/>
      <c r="F34" s="165"/>
      <c r="G34" s="165"/>
      <c r="H34" s="165"/>
      <c r="I34" s="165"/>
      <c r="J34" s="166"/>
      <c r="K34" s="6">
        <v>2698</v>
      </c>
      <c r="L34" s="116">
        <v>1600317</v>
      </c>
      <c r="M34" s="117">
        <v>2596</v>
      </c>
      <c r="N34" s="118">
        <v>2892896</v>
      </c>
    </row>
    <row r="35" spans="1:14" ht="23.25" customHeight="1" x14ac:dyDescent="0.35">
      <c r="A35" s="164" t="s">
        <v>92</v>
      </c>
      <c r="B35" s="165"/>
      <c r="C35" s="165"/>
      <c r="D35" s="165"/>
      <c r="E35" s="165"/>
      <c r="F35" s="165"/>
      <c r="G35" s="165"/>
      <c r="H35" s="165"/>
      <c r="I35" s="165"/>
      <c r="J35" s="166"/>
      <c r="K35" s="6">
        <v>55</v>
      </c>
      <c r="L35" s="116">
        <v>238839</v>
      </c>
      <c r="M35" s="117">
        <v>37</v>
      </c>
      <c r="N35" s="118">
        <v>124715</v>
      </c>
    </row>
    <row r="36" spans="1:14" ht="24.75" customHeight="1" x14ac:dyDescent="0.35">
      <c r="A36" s="164" t="s">
        <v>93</v>
      </c>
      <c r="B36" s="165"/>
      <c r="C36" s="165"/>
      <c r="D36" s="165"/>
      <c r="E36" s="165"/>
      <c r="F36" s="165"/>
      <c r="G36" s="165"/>
      <c r="H36" s="165"/>
      <c r="I36" s="165"/>
      <c r="J36" s="166"/>
      <c r="K36" s="6">
        <v>0</v>
      </c>
      <c r="L36" s="116">
        <v>0</v>
      </c>
      <c r="M36" s="117">
        <v>0</v>
      </c>
      <c r="N36" s="119">
        <v>0</v>
      </c>
    </row>
    <row r="37" spans="1:14" ht="33.75" customHeight="1" x14ac:dyDescent="0.35">
      <c r="A37" s="164" t="s">
        <v>94</v>
      </c>
      <c r="B37" s="165"/>
      <c r="C37" s="165"/>
      <c r="D37" s="165"/>
      <c r="E37" s="165"/>
      <c r="F37" s="165"/>
      <c r="G37" s="165"/>
      <c r="H37" s="165"/>
      <c r="I37" s="165"/>
      <c r="J37" s="166"/>
      <c r="K37" s="6">
        <v>165</v>
      </c>
      <c r="L37" s="116">
        <v>287816</v>
      </c>
      <c r="M37" s="117">
        <v>0</v>
      </c>
      <c r="N37" s="118">
        <v>0</v>
      </c>
    </row>
    <row r="38" spans="1:14" ht="35.25" customHeight="1" x14ac:dyDescent="0.35">
      <c r="A38" s="164" t="s">
        <v>95</v>
      </c>
      <c r="B38" s="165"/>
      <c r="C38" s="165"/>
      <c r="D38" s="165"/>
      <c r="E38" s="165"/>
      <c r="F38" s="165"/>
      <c r="G38" s="165"/>
      <c r="H38" s="165"/>
      <c r="I38" s="165"/>
      <c r="J38" s="166"/>
      <c r="K38" s="6">
        <v>195</v>
      </c>
      <c r="L38" s="116">
        <v>196461</v>
      </c>
      <c r="M38" s="6">
        <v>0</v>
      </c>
      <c r="N38" s="119">
        <v>0</v>
      </c>
    </row>
    <row r="39" spans="1:14" ht="23.25" customHeight="1" x14ac:dyDescent="0.35">
      <c r="A39" s="164" t="s">
        <v>96</v>
      </c>
      <c r="B39" s="165"/>
      <c r="C39" s="165"/>
      <c r="D39" s="165"/>
      <c r="E39" s="165"/>
      <c r="F39" s="165"/>
      <c r="G39" s="165"/>
      <c r="H39" s="165"/>
      <c r="I39" s="165"/>
      <c r="J39" s="166"/>
      <c r="K39" s="6">
        <v>366</v>
      </c>
      <c r="L39" s="116">
        <v>1795956</v>
      </c>
      <c r="M39" s="6">
        <v>0</v>
      </c>
      <c r="N39" s="119">
        <v>0</v>
      </c>
    </row>
    <row r="40" spans="1:14" ht="12.75" customHeight="1" x14ac:dyDescent="0.35">
      <c r="A40" s="164" t="s">
        <v>97</v>
      </c>
      <c r="B40" s="165"/>
      <c r="C40" s="165"/>
      <c r="D40" s="165"/>
      <c r="E40" s="165"/>
      <c r="F40" s="165"/>
      <c r="G40" s="165"/>
      <c r="H40" s="165"/>
      <c r="I40" s="165"/>
      <c r="J40" s="166"/>
      <c r="K40" s="6">
        <v>34</v>
      </c>
      <c r="L40" s="116">
        <v>205133</v>
      </c>
      <c r="M40" s="6">
        <v>0</v>
      </c>
      <c r="N40" s="119">
        <v>0</v>
      </c>
    </row>
    <row r="41" spans="1:14" ht="12.75" customHeight="1" x14ac:dyDescent="0.35">
      <c r="A41" s="164" t="s">
        <v>98</v>
      </c>
      <c r="B41" s="165"/>
      <c r="C41" s="165"/>
      <c r="D41" s="165"/>
      <c r="E41" s="165"/>
      <c r="F41" s="165"/>
      <c r="G41" s="165"/>
      <c r="H41" s="165"/>
      <c r="I41" s="165"/>
      <c r="J41" s="166"/>
      <c r="K41" s="6">
        <v>8</v>
      </c>
      <c r="L41" s="116">
        <v>64240</v>
      </c>
      <c r="M41" s="6">
        <v>0</v>
      </c>
      <c r="N41" s="119">
        <v>0</v>
      </c>
    </row>
    <row r="42" spans="1:14" ht="33" customHeight="1" x14ac:dyDescent="0.35">
      <c r="A42" s="164" t="s">
        <v>99</v>
      </c>
      <c r="B42" s="165"/>
      <c r="C42" s="165"/>
      <c r="D42" s="165"/>
      <c r="E42" s="165"/>
      <c r="F42" s="165"/>
      <c r="G42" s="165"/>
      <c r="H42" s="165"/>
      <c r="I42" s="165"/>
      <c r="J42" s="166"/>
      <c r="K42" s="6">
        <v>430</v>
      </c>
      <c r="L42" s="116">
        <v>2581447</v>
      </c>
      <c r="M42" s="6">
        <v>0</v>
      </c>
      <c r="N42" s="119">
        <v>0</v>
      </c>
    </row>
    <row r="43" spans="1:14" ht="26.25" customHeight="1" x14ac:dyDescent="0.35">
      <c r="A43" s="164" t="s">
        <v>100</v>
      </c>
      <c r="B43" s="165"/>
      <c r="C43" s="165"/>
      <c r="D43" s="165"/>
      <c r="E43" s="165"/>
      <c r="F43" s="165"/>
      <c r="G43" s="165"/>
      <c r="H43" s="165"/>
      <c r="I43" s="165"/>
      <c r="J43" s="166"/>
      <c r="K43" s="6">
        <v>5</v>
      </c>
      <c r="L43" s="116">
        <v>569698</v>
      </c>
      <c r="M43" s="6">
        <v>0</v>
      </c>
      <c r="N43" s="119">
        <v>0</v>
      </c>
    </row>
    <row r="44" spans="1:14" ht="46.75" customHeight="1" x14ac:dyDescent="0.35">
      <c r="A44" s="164" t="s">
        <v>101</v>
      </c>
      <c r="B44" s="165"/>
      <c r="C44" s="165"/>
      <c r="D44" s="165"/>
      <c r="E44" s="165"/>
      <c r="F44" s="165"/>
      <c r="G44" s="165"/>
      <c r="H44" s="165"/>
      <c r="I44" s="165"/>
      <c r="J44" s="166"/>
      <c r="K44" s="6">
        <v>1004</v>
      </c>
      <c r="L44" s="116">
        <v>508308</v>
      </c>
      <c r="M44" s="6">
        <v>0</v>
      </c>
      <c r="N44" s="119">
        <v>0</v>
      </c>
    </row>
    <row r="45" spans="1:14" ht="12.75" customHeight="1" x14ac:dyDescent="0.35">
      <c r="A45" s="164" t="s">
        <v>102</v>
      </c>
      <c r="B45" s="165"/>
      <c r="C45" s="165"/>
      <c r="D45" s="165"/>
      <c r="E45" s="165"/>
      <c r="F45" s="165"/>
      <c r="G45" s="165"/>
      <c r="H45" s="165"/>
      <c r="I45" s="165"/>
      <c r="J45" s="166"/>
      <c r="K45" s="6">
        <v>212</v>
      </c>
      <c r="L45" s="116">
        <v>2160815</v>
      </c>
      <c r="M45" s="102">
        <v>156</v>
      </c>
      <c r="N45" s="120">
        <v>884412</v>
      </c>
    </row>
    <row r="46" spans="1:14" ht="23.25" customHeight="1" x14ac:dyDescent="0.35">
      <c r="A46" s="164" t="s">
        <v>103</v>
      </c>
      <c r="B46" s="165"/>
      <c r="C46" s="165"/>
      <c r="D46" s="165"/>
      <c r="E46" s="165"/>
      <c r="F46" s="165"/>
      <c r="G46" s="165"/>
      <c r="H46" s="165"/>
      <c r="I46" s="165"/>
      <c r="J46" s="166"/>
      <c r="K46" s="6">
        <v>1</v>
      </c>
      <c r="L46" s="116">
        <v>82640</v>
      </c>
      <c r="M46" s="6">
        <v>0</v>
      </c>
      <c r="N46" s="119">
        <v>0</v>
      </c>
    </row>
    <row r="47" spans="1:14" ht="22.5" customHeight="1" x14ac:dyDescent="0.35">
      <c r="A47" s="164" t="s">
        <v>104</v>
      </c>
      <c r="B47" s="165"/>
      <c r="C47" s="165"/>
      <c r="D47" s="165"/>
      <c r="E47" s="165"/>
      <c r="F47" s="165"/>
      <c r="G47" s="165"/>
      <c r="H47" s="165"/>
      <c r="I47" s="165"/>
      <c r="J47" s="166"/>
      <c r="K47" s="6">
        <v>4</v>
      </c>
      <c r="L47" s="116">
        <v>67146</v>
      </c>
      <c r="M47" s="6">
        <v>0</v>
      </c>
      <c r="N47" s="119">
        <v>0</v>
      </c>
    </row>
    <row r="48" spans="1:14" ht="22.4" customHeight="1" x14ac:dyDescent="0.35">
      <c r="A48" s="164" t="s">
        <v>105</v>
      </c>
      <c r="B48" s="165"/>
      <c r="C48" s="165"/>
      <c r="D48" s="165"/>
      <c r="E48" s="165"/>
      <c r="F48" s="165"/>
      <c r="G48" s="165"/>
      <c r="H48" s="165"/>
      <c r="I48" s="165"/>
      <c r="J48" s="166"/>
      <c r="K48" s="121">
        <v>4683</v>
      </c>
      <c r="L48" s="116">
        <v>4999326</v>
      </c>
      <c r="M48" s="121">
        <v>5379</v>
      </c>
      <c r="N48" s="118">
        <v>4229652</v>
      </c>
    </row>
    <row r="49" spans="1:19" ht="54" customHeight="1" x14ac:dyDescent="0.35">
      <c r="A49" s="164" t="s">
        <v>106</v>
      </c>
      <c r="B49" s="165"/>
      <c r="C49" s="165"/>
      <c r="D49" s="165"/>
      <c r="E49" s="165"/>
      <c r="F49" s="165"/>
      <c r="G49" s="165"/>
      <c r="H49" s="165"/>
      <c r="I49" s="165"/>
      <c r="J49" s="166"/>
      <c r="K49" s="6">
        <v>42</v>
      </c>
      <c r="L49" s="116">
        <v>295920</v>
      </c>
      <c r="M49" s="6">
        <v>0</v>
      </c>
      <c r="N49" s="119">
        <v>0</v>
      </c>
      <c r="Q49" s="5"/>
      <c r="R49" s="5"/>
    </row>
    <row r="50" spans="1:19" ht="19.399999999999999" customHeight="1" x14ac:dyDescent="0.35">
      <c r="A50" s="164" t="s">
        <v>107</v>
      </c>
      <c r="B50" s="165"/>
      <c r="C50" s="165"/>
      <c r="D50" s="165"/>
      <c r="E50" s="165"/>
      <c r="F50" s="165"/>
      <c r="G50" s="165"/>
      <c r="H50" s="165"/>
      <c r="I50" s="165"/>
      <c r="J50" s="166"/>
      <c r="K50" s="6">
        <v>19</v>
      </c>
      <c r="L50" s="116">
        <v>103583</v>
      </c>
      <c r="M50" s="6">
        <v>0</v>
      </c>
      <c r="N50" s="119">
        <v>0</v>
      </c>
    </row>
    <row r="51" spans="1:19" ht="19.399999999999999" customHeight="1" x14ac:dyDescent="0.35">
      <c r="A51" s="164" t="s">
        <v>108</v>
      </c>
      <c r="B51" s="165"/>
      <c r="C51" s="165"/>
      <c r="D51" s="165"/>
      <c r="E51" s="165"/>
      <c r="F51" s="165"/>
      <c r="G51" s="165"/>
      <c r="H51" s="165"/>
      <c r="I51" s="165"/>
      <c r="J51" s="166"/>
      <c r="K51" s="6">
        <v>1</v>
      </c>
      <c r="L51" s="116">
        <v>25126</v>
      </c>
      <c r="M51" s="6">
        <v>13</v>
      </c>
      <c r="N51" s="118">
        <v>894067</v>
      </c>
    </row>
    <row r="52" spans="1:19" ht="19.399999999999999" customHeight="1" x14ac:dyDescent="0.35">
      <c r="A52" s="161" t="s">
        <v>109</v>
      </c>
      <c r="B52" s="161"/>
      <c r="C52" s="161"/>
      <c r="D52" s="161"/>
      <c r="E52" s="161"/>
      <c r="F52" s="161"/>
      <c r="G52" s="161"/>
      <c r="H52" s="161"/>
      <c r="I52" s="161"/>
      <c r="J52" s="161"/>
      <c r="K52" s="6">
        <v>0</v>
      </c>
      <c r="L52" s="116">
        <v>0</v>
      </c>
      <c r="M52" s="6">
        <v>0</v>
      </c>
      <c r="N52" s="118">
        <v>0</v>
      </c>
    </row>
    <row r="53" spans="1:19" ht="19.399999999999999" customHeight="1" x14ac:dyDescent="0.35">
      <c r="A53" s="161" t="s">
        <v>110</v>
      </c>
      <c r="B53" s="161"/>
      <c r="C53" s="161"/>
      <c r="D53" s="161"/>
      <c r="E53" s="161"/>
      <c r="F53" s="161"/>
      <c r="G53" s="161"/>
      <c r="H53" s="161"/>
      <c r="I53" s="161"/>
      <c r="J53" s="161"/>
      <c r="K53" s="6">
        <v>0</v>
      </c>
      <c r="L53" s="116">
        <v>0</v>
      </c>
      <c r="M53" s="6">
        <v>1</v>
      </c>
      <c r="N53" s="118">
        <v>36377</v>
      </c>
    </row>
    <row r="54" spans="1:19" x14ac:dyDescent="0.35">
      <c r="A54" s="180" t="s">
        <v>79</v>
      </c>
      <c r="B54" s="180"/>
      <c r="C54" s="180"/>
      <c r="D54" s="180"/>
      <c r="E54" s="180"/>
      <c r="F54" s="180"/>
      <c r="G54" s="180"/>
      <c r="H54" s="180"/>
      <c r="I54" s="180"/>
      <c r="J54" s="180"/>
      <c r="K54" s="9">
        <f>SUM(K33:K53)</f>
        <v>10002</v>
      </c>
      <c r="L54" s="122">
        <f>SUM(L33:L53)</f>
        <v>21116993</v>
      </c>
      <c r="M54" s="7">
        <f>SUM(M33:M53)</f>
        <v>8257</v>
      </c>
      <c r="N54" s="123">
        <f>SUM(N33:N53)</f>
        <v>10651217</v>
      </c>
      <c r="O54" s="5"/>
      <c r="P54" s="5"/>
    </row>
    <row r="55" spans="1:19" x14ac:dyDescent="0.35">
      <c r="L55" s="5"/>
    </row>
    <row r="56" spans="1:19" ht="87" x14ac:dyDescent="0.35">
      <c r="Q56" s="12"/>
      <c r="R56" s="13" t="s">
        <v>47</v>
      </c>
      <c r="S56" s="13" t="s">
        <v>48</v>
      </c>
    </row>
    <row r="57" spans="1:19" ht="29" x14ac:dyDescent="0.35">
      <c r="Q57" s="54" t="s">
        <v>41</v>
      </c>
      <c r="R57" s="12">
        <f>K54</f>
        <v>10002</v>
      </c>
      <c r="S57" s="14">
        <f>L54</f>
        <v>21116993</v>
      </c>
    </row>
    <row r="58" spans="1:19" ht="29" x14ac:dyDescent="0.35">
      <c r="Q58" s="13" t="s">
        <v>42</v>
      </c>
      <c r="R58" s="12">
        <f>M54</f>
        <v>8257</v>
      </c>
      <c r="S58" s="14">
        <f>N54</f>
        <v>10651217</v>
      </c>
    </row>
    <row r="65" spans="1:2" ht="15.5" x14ac:dyDescent="0.35">
      <c r="A65" s="53" t="s">
        <v>112</v>
      </c>
    </row>
    <row r="67" spans="1:2" ht="29" x14ac:dyDescent="0.35">
      <c r="A67" s="12"/>
      <c r="B67" s="13" t="s">
        <v>82</v>
      </c>
    </row>
    <row r="68" spans="1:2" ht="29" x14ac:dyDescent="0.35">
      <c r="A68" s="54" t="s">
        <v>41</v>
      </c>
      <c r="B68" s="12">
        <v>83</v>
      </c>
    </row>
    <row r="69" spans="1:2" ht="29" x14ac:dyDescent="0.35">
      <c r="A69" s="13" t="s">
        <v>42</v>
      </c>
      <c r="B69" s="12">
        <v>92</v>
      </c>
    </row>
    <row r="70" spans="1:2" x14ac:dyDescent="0.35">
      <c r="A70" s="12" t="s">
        <v>34</v>
      </c>
      <c r="B70" s="114">
        <f>SUM(B68:B69)</f>
        <v>175</v>
      </c>
    </row>
    <row r="71" spans="1:2" x14ac:dyDescent="0.35">
      <c r="B71" s="50"/>
    </row>
  </sheetData>
  <mergeCells count="54">
    <mergeCell ref="K3:K4"/>
    <mergeCell ref="M3:M4"/>
    <mergeCell ref="A26:J26"/>
    <mergeCell ref="A5:J5"/>
    <mergeCell ref="A6:J6"/>
    <mergeCell ref="A7:J7"/>
    <mergeCell ref="A8:J8"/>
    <mergeCell ref="A9:J9"/>
    <mergeCell ref="A19:J19"/>
    <mergeCell ref="A20:J20"/>
    <mergeCell ref="A21:J21"/>
    <mergeCell ref="A3:J4"/>
    <mergeCell ref="A10:J10"/>
    <mergeCell ref="A11:J11"/>
    <mergeCell ref="A12:J12"/>
    <mergeCell ref="A13:J13"/>
    <mergeCell ref="A22:J22"/>
    <mergeCell ref="A23:J23"/>
    <mergeCell ref="A14:J14"/>
    <mergeCell ref="A15:J15"/>
    <mergeCell ref="A16:J16"/>
    <mergeCell ref="A17:J17"/>
    <mergeCell ref="A18:J18"/>
    <mergeCell ref="A54:J54"/>
    <mergeCell ref="A33:J33"/>
    <mergeCell ref="A34:J34"/>
    <mergeCell ref="A35:J35"/>
    <mergeCell ref="A36:J36"/>
    <mergeCell ref="A37:J37"/>
    <mergeCell ref="A38:J38"/>
    <mergeCell ref="A39:J39"/>
    <mergeCell ref="A40:J40"/>
    <mergeCell ref="A41:J41"/>
    <mergeCell ref="A42:J42"/>
    <mergeCell ref="A43:J43"/>
    <mergeCell ref="A44:J44"/>
    <mergeCell ref="A45:J45"/>
    <mergeCell ref="A46:J46"/>
    <mergeCell ref="A50:J50"/>
    <mergeCell ref="M30:N30"/>
    <mergeCell ref="N31:N32"/>
    <mergeCell ref="K31:K32"/>
    <mergeCell ref="M31:M32"/>
    <mergeCell ref="L31:L32"/>
    <mergeCell ref="A52:J52"/>
    <mergeCell ref="A53:J53"/>
    <mergeCell ref="A24:J24"/>
    <mergeCell ref="A25:J25"/>
    <mergeCell ref="K30:L30"/>
    <mergeCell ref="A51:J51"/>
    <mergeCell ref="A47:J47"/>
    <mergeCell ref="A48:J48"/>
    <mergeCell ref="A49:J49"/>
    <mergeCell ref="A30:J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W51"/>
  <sheetViews>
    <sheetView tabSelected="1" topLeftCell="A26" zoomScaleNormal="100" workbookViewId="0">
      <selection activeCell="G50" sqref="G50"/>
    </sheetView>
  </sheetViews>
  <sheetFormatPr defaultRowHeight="14.5" x14ac:dyDescent="0.35"/>
  <cols>
    <col min="1" max="1" width="16.90625" customWidth="1"/>
    <col min="2" max="2" width="10.453125" customWidth="1"/>
    <col min="3" max="6" width="11.81640625" customWidth="1"/>
    <col min="7" max="7" width="11.7265625" customWidth="1"/>
    <col min="8" max="8" width="10.453125" customWidth="1"/>
    <col min="10" max="10" width="9.54296875" customWidth="1"/>
    <col min="12" max="12" width="11" customWidth="1"/>
    <col min="16" max="16" width="9.1796875" customWidth="1"/>
    <col min="17" max="17" width="13.453125" customWidth="1"/>
    <col min="18" max="18" width="24.453125" customWidth="1"/>
    <col min="19" max="19" width="10.7265625" bestFit="1" customWidth="1"/>
    <col min="20" max="20" width="11" bestFit="1" customWidth="1"/>
    <col min="21" max="21" width="11.453125" customWidth="1"/>
    <col min="22" max="22" width="11" customWidth="1"/>
    <col min="23" max="23" width="9.54296875" bestFit="1" customWidth="1"/>
  </cols>
  <sheetData>
    <row r="1" spans="1:23" ht="15.5" x14ac:dyDescent="0.35">
      <c r="A1" s="53" t="s">
        <v>113</v>
      </c>
    </row>
    <row r="3" spans="1:23" x14ac:dyDescent="0.35">
      <c r="A3" s="189"/>
      <c r="B3" s="190"/>
      <c r="C3" s="82">
        <v>2019</v>
      </c>
      <c r="D3" s="83">
        <v>2020</v>
      </c>
      <c r="E3" s="84">
        <v>2021</v>
      </c>
      <c r="F3" s="86">
        <v>2022</v>
      </c>
      <c r="G3" s="85">
        <v>2023</v>
      </c>
      <c r="R3" s="16"/>
      <c r="S3" s="16">
        <f>C3</f>
        <v>2019</v>
      </c>
      <c r="T3" s="16">
        <f>D3</f>
        <v>2020</v>
      </c>
      <c r="U3" s="16">
        <f>E3</f>
        <v>2021</v>
      </c>
      <c r="V3" s="16">
        <f>F3</f>
        <v>2022</v>
      </c>
      <c r="W3" s="16">
        <f>G3</f>
        <v>2023</v>
      </c>
    </row>
    <row r="4" spans="1:23" ht="30" customHeight="1" x14ac:dyDescent="0.35">
      <c r="A4" s="188" t="s">
        <v>114</v>
      </c>
      <c r="B4" s="13" t="s">
        <v>41</v>
      </c>
      <c r="C4" s="115">
        <v>60</v>
      </c>
      <c r="D4" s="115">
        <v>65</v>
      </c>
      <c r="E4" s="115">
        <v>68</v>
      </c>
      <c r="F4" s="115">
        <v>67</v>
      </c>
      <c r="G4" s="12">
        <f>'2_3_panta_izņēmumi'!B70</f>
        <v>63</v>
      </c>
      <c r="R4" s="15" t="s">
        <v>54</v>
      </c>
      <c r="S4" s="16">
        <f>C9</f>
        <v>616</v>
      </c>
      <c r="T4" s="16">
        <f>D9</f>
        <v>586</v>
      </c>
      <c r="U4" s="16">
        <f>E9</f>
        <v>673</v>
      </c>
      <c r="V4" s="16">
        <f>F9</f>
        <v>781</v>
      </c>
      <c r="W4" s="16">
        <f>G9</f>
        <v>752</v>
      </c>
    </row>
    <row r="5" spans="1:23" ht="30" customHeight="1" x14ac:dyDescent="0.35">
      <c r="A5" s="188"/>
      <c r="B5" s="13" t="s">
        <v>42</v>
      </c>
      <c r="C5" s="115">
        <v>50</v>
      </c>
      <c r="D5" s="115">
        <v>43</v>
      </c>
      <c r="E5" s="115">
        <v>42</v>
      </c>
      <c r="F5" s="115">
        <v>43</v>
      </c>
      <c r="G5" s="12">
        <f>'2_3_panta_izņēmumi'!B71</f>
        <v>46</v>
      </c>
      <c r="R5" s="15" t="s">
        <v>115</v>
      </c>
      <c r="S5" s="33">
        <f>C12/1000000</f>
        <v>97.927526</v>
      </c>
      <c r="T5" s="33">
        <f>D12/1000000</f>
        <v>102.74471800000001</v>
      </c>
      <c r="U5" s="33">
        <f>E12/1000000</f>
        <v>162.47204099999999</v>
      </c>
      <c r="V5" s="55">
        <f>F12/1000000</f>
        <v>66.848855999999998</v>
      </c>
      <c r="W5" s="33">
        <f>G12/1000000</f>
        <v>114.72003599999999</v>
      </c>
    </row>
    <row r="6" spans="1:23" x14ac:dyDescent="0.35">
      <c r="A6" s="188"/>
      <c r="B6" s="61" t="s">
        <v>34</v>
      </c>
      <c r="C6" s="63">
        <f>C4+C5</f>
        <v>110</v>
      </c>
      <c r="D6" s="63">
        <f>D4+D5</f>
        <v>108</v>
      </c>
      <c r="E6" s="63">
        <f>E4+E5</f>
        <v>110</v>
      </c>
      <c r="F6" s="63">
        <f>F4+F5</f>
        <v>110</v>
      </c>
      <c r="G6" s="62">
        <f>G4+G5</f>
        <v>109</v>
      </c>
    </row>
    <row r="7" spans="1:23" ht="30" customHeight="1" x14ac:dyDescent="0.35">
      <c r="A7" s="188" t="s">
        <v>54</v>
      </c>
      <c r="B7" s="13" t="s">
        <v>41</v>
      </c>
      <c r="C7" s="115">
        <v>351</v>
      </c>
      <c r="D7" s="115">
        <v>375</v>
      </c>
      <c r="E7" s="115">
        <v>412</v>
      </c>
      <c r="F7" s="115">
        <v>503</v>
      </c>
      <c r="G7" s="12">
        <f>'2_3_panta_izņēmumi'!B56</f>
        <v>449</v>
      </c>
    </row>
    <row r="8" spans="1:23" ht="30" customHeight="1" x14ac:dyDescent="0.35">
      <c r="A8" s="188"/>
      <c r="B8" s="13" t="s">
        <v>42</v>
      </c>
      <c r="C8" s="115">
        <v>265</v>
      </c>
      <c r="D8" s="115">
        <v>211</v>
      </c>
      <c r="E8" s="115">
        <v>261</v>
      </c>
      <c r="F8" s="115">
        <v>278</v>
      </c>
      <c r="G8" s="14">
        <f>'2_3_panta_izņēmumi'!D56</f>
        <v>303</v>
      </c>
    </row>
    <row r="9" spans="1:23" ht="15" customHeight="1" x14ac:dyDescent="0.35">
      <c r="A9" s="188"/>
      <c r="B9" s="61" t="s">
        <v>34</v>
      </c>
      <c r="C9" s="63">
        <f>C7+C8</f>
        <v>616</v>
      </c>
      <c r="D9" s="63">
        <f>D7+D8</f>
        <v>586</v>
      </c>
      <c r="E9" s="63">
        <f>E7+E8</f>
        <v>673</v>
      </c>
      <c r="F9" s="63">
        <f>F7+F8</f>
        <v>781</v>
      </c>
      <c r="G9" s="62">
        <f>G7+G8</f>
        <v>752</v>
      </c>
    </row>
    <row r="10" spans="1:23" ht="30" customHeight="1" x14ac:dyDescent="0.35">
      <c r="A10" s="188" t="s">
        <v>48</v>
      </c>
      <c r="B10" s="13" t="s">
        <v>41</v>
      </c>
      <c r="C10" s="129">
        <v>66974471</v>
      </c>
      <c r="D10" s="129">
        <v>97030347</v>
      </c>
      <c r="E10" s="129">
        <v>148930306</v>
      </c>
      <c r="F10" s="129">
        <v>54801210</v>
      </c>
      <c r="G10" s="14">
        <f>'2_3_panta_izņēmumi'!C56</f>
        <v>105153535</v>
      </c>
    </row>
    <row r="11" spans="1:23" ht="30" customHeight="1" x14ac:dyDescent="0.35">
      <c r="A11" s="188"/>
      <c r="B11" s="13" t="s">
        <v>42</v>
      </c>
      <c r="C11" s="129">
        <v>30953055</v>
      </c>
      <c r="D11" s="129">
        <v>5714371</v>
      </c>
      <c r="E11" s="129">
        <v>13541735</v>
      </c>
      <c r="F11" s="129">
        <v>12047646</v>
      </c>
      <c r="G11" s="14">
        <f>'2_3_panta_izņēmumi'!E56</f>
        <v>9566501</v>
      </c>
    </row>
    <row r="12" spans="1:23" x14ac:dyDescent="0.35">
      <c r="A12" s="188"/>
      <c r="B12" s="61" t="s">
        <v>34</v>
      </c>
      <c r="C12" s="64">
        <f>C10+C11</f>
        <v>97927526</v>
      </c>
      <c r="D12" s="64">
        <f>D10+D11</f>
        <v>102744718</v>
      </c>
      <c r="E12" s="65">
        <f>E10+E11</f>
        <v>162472041</v>
      </c>
      <c r="F12" s="65">
        <f>F10+F11</f>
        <v>66848856</v>
      </c>
      <c r="G12" s="65">
        <f>G10+G11</f>
        <v>114720036</v>
      </c>
    </row>
    <row r="13" spans="1:23" x14ac:dyDescent="0.35">
      <c r="A13" s="40"/>
      <c r="B13" s="58"/>
      <c r="C13" s="59"/>
      <c r="D13" s="59"/>
      <c r="E13" s="59"/>
      <c r="F13" s="5"/>
      <c r="G13" s="5"/>
    </row>
    <row r="14" spans="1:23" ht="15.5" x14ac:dyDescent="0.35">
      <c r="A14" s="53" t="s">
        <v>116</v>
      </c>
    </row>
    <row r="16" spans="1:23" x14ac:dyDescent="0.35">
      <c r="A16" s="189"/>
      <c r="B16" s="190"/>
      <c r="C16" s="82">
        <v>2019</v>
      </c>
      <c r="D16" s="83">
        <v>2020</v>
      </c>
      <c r="E16" s="84">
        <v>2021</v>
      </c>
      <c r="F16" s="86">
        <v>2022</v>
      </c>
      <c r="G16" s="85">
        <v>2023</v>
      </c>
      <c r="R16" s="16"/>
      <c r="S16" s="16">
        <f>C16</f>
        <v>2019</v>
      </c>
      <c r="T16" s="16">
        <f>D16</f>
        <v>2020</v>
      </c>
      <c r="U16" s="16">
        <f>E16</f>
        <v>2021</v>
      </c>
      <c r="V16" s="16">
        <f>F16</f>
        <v>2022</v>
      </c>
      <c r="W16" s="16">
        <f>G16</f>
        <v>2023</v>
      </c>
    </row>
    <row r="17" spans="1:23" ht="29" x14ac:dyDescent="0.35">
      <c r="A17" s="188" t="s">
        <v>114</v>
      </c>
      <c r="B17" s="13" t="s">
        <v>41</v>
      </c>
      <c r="C17" s="12">
        <v>83</v>
      </c>
      <c r="D17" s="12">
        <v>78</v>
      </c>
      <c r="E17" s="12">
        <v>74</v>
      </c>
      <c r="F17" s="12">
        <v>76</v>
      </c>
      <c r="G17" s="12">
        <f>'2_5_panta_izņēmumi'!B68</f>
        <v>83</v>
      </c>
      <c r="R17" s="15" t="s">
        <v>54</v>
      </c>
      <c r="S17" s="56">
        <f>C22</f>
        <v>12687</v>
      </c>
      <c r="T17" s="56">
        <f>D22</f>
        <v>9361</v>
      </c>
      <c r="U17" s="56">
        <f>E22</f>
        <v>11415</v>
      </c>
      <c r="V17" s="56">
        <f>F22</f>
        <v>16046</v>
      </c>
      <c r="W17" s="56">
        <f>G22</f>
        <v>18259</v>
      </c>
    </row>
    <row r="18" spans="1:23" ht="30" customHeight="1" x14ac:dyDescent="0.35">
      <c r="A18" s="188"/>
      <c r="B18" s="13" t="s">
        <v>42</v>
      </c>
      <c r="C18" s="12">
        <v>97</v>
      </c>
      <c r="D18" s="12">
        <v>98</v>
      </c>
      <c r="E18" s="12">
        <v>104</v>
      </c>
      <c r="F18" s="12">
        <v>98</v>
      </c>
      <c r="G18" s="12">
        <f>'2_5_panta_izņēmumi'!B69</f>
        <v>92</v>
      </c>
      <c r="R18" s="15" t="s">
        <v>115</v>
      </c>
      <c r="S18" s="36">
        <f>C25/1000000</f>
        <v>24.118293000000001</v>
      </c>
      <c r="T18" s="36">
        <f>D25/1000000</f>
        <v>22.475618999999998</v>
      </c>
      <c r="U18" s="36">
        <f>E25/1000000</f>
        <v>33.240098000000003</v>
      </c>
      <c r="V18" s="55">
        <f>F25/1000000</f>
        <v>35.874434000000001</v>
      </c>
      <c r="W18" s="36">
        <f>G25/1000000</f>
        <v>31.76821</v>
      </c>
    </row>
    <row r="19" spans="1:23" x14ac:dyDescent="0.35">
      <c r="A19" s="188"/>
      <c r="B19" s="61" t="s">
        <v>34</v>
      </c>
      <c r="C19" s="63">
        <f>C17+C18</f>
        <v>180</v>
      </c>
      <c r="D19" s="63">
        <f>D17+D18</f>
        <v>176</v>
      </c>
      <c r="E19" s="62">
        <f>E17+E18</f>
        <v>178</v>
      </c>
      <c r="F19" s="62">
        <f>F17+F18</f>
        <v>174</v>
      </c>
      <c r="G19" s="62">
        <f>G17+G18</f>
        <v>175</v>
      </c>
    </row>
    <row r="20" spans="1:23" ht="29" x14ac:dyDescent="0.35">
      <c r="A20" s="188" t="s">
        <v>54</v>
      </c>
      <c r="B20" s="13" t="s">
        <v>41</v>
      </c>
      <c r="C20" s="14">
        <v>8485</v>
      </c>
      <c r="D20" s="14">
        <v>6378</v>
      </c>
      <c r="E20" s="14">
        <v>7612</v>
      </c>
      <c r="F20" s="14">
        <v>9023</v>
      </c>
      <c r="G20" s="12">
        <f>'2_5_panta_izņēmumi'!K54</f>
        <v>10002</v>
      </c>
    </row>
    <row r="21" spans="1:23" ht="29" x14ac:dyDescent="0.35">
      <c r="A21" s="188"/>
      <c r="B21" s="13" t="s">
        <v>42</v>
      </c>
      <c r="C21" s="14">
        <v>4202</v>
      </c>
      <c r="D21" s="14">
        <v>2983</v>
      </c>
      <c r="E21" s="14">
        <v>3803</v>
      </c>
      <c r="F21" s="14">
        <v>7023</v>
      </c>
      <c r="G21" s="14">
        <f>'2_5_panta_izņēmumi'!M54</f>
        <v>8257</v>
      </c>
    </row>
    <row r="22" spans="1:23" x14ac:dyDescent="0.35">
      <c r="A22" s="188"/>
      <c r="B22" s="61" t="s">
        <v>34</v>
      </c>
      <c r="C22" s="63">
        <f>C20+C21</f>
        <v>12687</v>
      </c>
      <c r="D22" s="64">
        <f>D20+D21</f>
        <v>9361</v>
      </c>
      <c r="E22" s="65">
        <f>E20+E21</f>
        <v>11415</v>
      </c>
      <c r="F22" s="65">
        <f>F20+F21</f>
        <v>16046</v>
      </c>
      <c r="G22" s="65">
        <f>G20+G21</f>
        <v>18259</v>
      </c>
    </row>
    <row r="23" spans="1:23" ht="30" customHeight="1" x14ac:dyDescent="0.35">
      <c r="A23" s="188" t="s">
        <v>48</v>
      </c>
      <c r="B23" s="13" t="s">
        <v>41</v>
      </c>
      <c r="C23" s="14">
        <v>14389040</v>
      </c>
      <c r="D23" s="14">
        <v>12719764</v>
      </c>
      <c r="E23" s="14">
        <v>19360582</v>
      </c>
      <c r="F23" s="14">
        <v>14184480</v>
      </c>
      <c r="G23" s="14">
        <f>'2_5_panta_izņēmumi'!L54</f>
        <v>21116993</v>
      </c>
    </row>
    <row r="24" spans="1:23" ht="29" x14ac:dyDescent="0.35">
      <c r="A24" s="188"/>
      <c r="B24" s="13" t="s">
        <v>42</v>
      </c>
      <c r="C24" s="14">
        <v>9729253</v>
      </c>
      <c r="D24" s="14">
        <v>9755855</v>
      </c>
      <c r="E24" s="14">
        <v>13879516</v>
      </c>
      <c r="F24" s="14">
        <v>21689954</v>
      </c>
      <c r="G24" s="14">
        <f>'2_5_panta_izņēmumi'!N54</f>
        <v>10651217</v>
      </c>
    </row>
    <row r="25" spans="1:23" x14ac:dyDescent="0.35">
      <c r="A25" s="188"/>
      <c r="B25" s="61" t="s">
        <v>34</v>
      </c>
      <c r="C25" s="64">
        <f>C23+C24</f>
        <v>24118293</v>
      </c>
      <c r="D25" s="64">
        <f>D23+D24</f>
        <v>22475619</v>
      </c>
      <c r="E25" s="65">
        <f>E23+E24</f>
        <v>33240098</v>
      </c>
      <c r="F25" s="65">
        <f>F23+F24</f>
        <v>35874434</v>
      </c>
      <c r="G25" s="65">
        <f>G23+G24</f>
        <v>31768210</v>
      </c>
    </row>
    <row r="27" spans="1:23" ht="15.5" x14ac:dyDescent="0.35">
      <c r="A27" s="53" t="s">
        <v>117</v>
      </c>
    </row>
    <row r="28" spans="1:23" ht="15.5" x14ac:dyDescent="0.35">
      <c r="A28" s="1"/>
    </row>
    <row r="29" spans="1:23" ht="30" customHeight="1" x14ac:dyDescent="0.35">
      <c r="A29" s="184"/>
      <c r="B29" s="186" t="s">
        <v>118</v>
      </c>
      <c r="C29" s="186"/>
      <c r="D29" s="186"/>
      <c r="E29" s="187" t="s">
        <v>119</v>
      </c>
      <c r="F29" s="187"/>
      <c r="G29" s="187"/>
      <c r="H29" s="181" t="s">
        <v>120</v>
      </c>
      <c r="I29" s="182"/>
      <c r="J29" s="183"/>
    </row>
    <row r="30" spans="1:23" ht="87" x14ac:dyDescent="0.35">
      <c r="A30" s="185"/>
      <c r="B30" s="21" t="s">
        <v>114</v>
      </c>
      <c r="C30" s="21" t="s">
        <v>54</v>
      </c>
      <c r="D30" s="21" t="s">
        <v>48</v>
      </c>
      <c r="E30" s="21" t="s">
        <v>114</v>
      </c>
      <c r="F30" s="21" t="s">
        <v>54</v>
      </c>
      <c r="G30" s="21" t="s">
        <v>48</v>
      </c>
      <c r="H30" s="21" t="s">
        <v>114</v>
      </c>
      <c r="I30" s="21" t="s">
        <v>54</v>
      </c>
      <c r="J30" s="21" t="s">
        <v>48</v>
      </c>
      <c r="S30" s="12"/>
      <c r="T30" s="21" t="s">
        <v>114</v>
      </c>
      <c r="U30" s="21" t="s">
        <v>54</v>
      </c>
      <c r="V30" s="21" t="s">
        <v>48</v>
      </c>
    </row>
    <row r="31" spans="1:23" x14ac:dyDescent="0.35">
      <c r="A31" s="87" t="s">
        <v>41</v>
      </c>
      <c r="B31" s="114">
        <f>F4</f>
        <v>67</v>
      </c>
      <c r="C31" s="32">
        <f>F7</f>
        <v>503</v>
      </c>
      <c r="D31" s="32">
        <f>F10</f>
        <v>54801210</v>
      </c>
      <c r="E31" s="12">
        <f>G4</f>
        <v>63</v>
      </c>
      <c r="F31" s="12">
        <f>G7</f>
        <v>449</v>
      </c>
      <c r="G31" s="14">
        <f>G10</f>
        <v>105153535</v>
      </c>
      <c r="H31" s="34">
        <f>(E31-B31)/B31</f>
        <v>-5.9701492537313432E-2</v>
      </c>
      <c r="I31" s="34">
        <f>(F31-C31)/C31</f>
        <v>-0.1073558648111332</v>
      </c>
      <c r="J31" s="125">
        <f t="shared" ref="J31:J32" si="0">(G31-D31)/D31</f>
        <v>0.91881775968085377</v>
      </c>
      <c r="L31" s="5"/>
      <c r="S31" s="12" t="s">
        <v>44</v>
      </c>
      <c r="T31" s="35">
        <f>H33</f>
        <v>-9.0909090909090905E-3</v>
      </c>
      <c r="U31" s="35">
        <f>I33</f>
        <v>-3.713188220230474E-2</v>
      </c>
      <c r="V31" s="35">
        <f>J33</f>
        <v>0.71611068407812395</v>
      </c>
    </row>
    <row r="32" spans="1:23" x14ac:dyDescent="0.35">
      <c r="A32" s="87" t="s">
        <v>42</v>
      </c>
      <c r="B32" s="114">
        <f>F5</f>
        <v>43</v>
      </c>
      <c r="C32" s="32">
        <f>F8</f>
        <v>278</v>
      </c>
      <c r="D32" s="32">
        <f>F11</f>
        <v>12047646</v>
      </c>
      <c r="E32" s="12">
        <f>G5</f>
        <v>46</v>
      </c>
      <c r="F32" s="14">
        <f>G8</f>
        <v>303</v>
      </c>
      <c r="G32" s="14">
        <f>G11</f>
        <v>9566501</v>
      </c>
      <c r="H32" s="34">
        <f t="shared" ref="H32:H33" si="1">(E32-B32)/B32</f>
        <v>6.9767441860465115E-2</v>
      </c>
      <c r="I32" s="34">
        <f t="shared" ref="I32:I33" si="2">(F32-C32)/C32</f>
        <v>8.9928057553956831E-2</v>
      </c>
      <c r="J32" s="125">
        <f t="shared" si="0"/>
        <v>-0.20594438116790617</v>
      </c>
      <c r="S32" s="12" t="s">
        <v>45</v>
      </c>
      <c r="T32" s="35">
        <f>H41</f>
        <v>-0.25</v>
      </c>
      <c r="U32" s="35">
        <f>I41</f>
        <v>0.41428571428571431</v>
      </c>
      <c r="V32" s="35">
        <f>J41</f>
        <v>0.60679198061716233</v>
      </c>
    </row>
    <row r="33" spans="1:22" x14ac:dyDescent="0.35">
      <c r="A33" s="88" t="s">
        <v>34</v>
      </c>
      <c r="B33" s="62">
        <f t="shared" ref="B33:G33" si="3">B31+B32</f>
        <v>110</v>
      </c>
      <c r="C33" s="65">
        <f t="shared" si="3"/>
        <v>781</v>
      </c>
      <c r="D33" s="65">
        <f t="shared" si="3"/>
        <v>66848856</v>
      </c>
      <c r="E33" s="62">
        <f t="shared" si="3"/>
        <v>109</v>
      </c>
      <c r="F33" s="65">
        <f t="shared" si="3"/>
        <v>752</v>
      </c>
      <c r="G33" s="65">
        <f t="shared" si="3"/>
        <v>114720036</v>
      </c>
      <c r="H33" s="126">
        <f t="shared" si="1"/>
        <v>-9.0909090909090905E-3</v>
      </c>
      <c r="I33" s="126">
        <f t="shared" si="2"/>
        <v>-3.713188220230474E-2</v>
      </c>
      <c r="J33" s="73">
        <f>(G33-D33)/D33</f>
        <v>0.71611068407812395</v>
      </c>
      <c r="L33" s="5"/>
      <c r="S33" s="12" t="s">
        <v>46</v>
      </c>
      <c r="T33" s="35">
        <f>H49</f>
        <v>5.7471264367816091E-3</v>
      </c>
      <c r="U33" s="35">
        <f>I49</f>
        <v>0.13791599152436745</v>
      </c>
      <c r="V33" s="35">
        <f>J49</f>
        <v>-0.11446101142668899</v>
      </c>
    </row>
    <row r="34" spans="1:22" x14ac:dyDescent="0.35">
      <c r="A34" s="94"/>
      <c r="B34" s="94"/>
      <c r="C34" s="95"/>
      <c r="D34" s="95"/>
      <c r="E34" s="94"/>
      <c r="F34" s="95"/>
      <c r="G34" s="95"/>
      <c r="H34" s="96"/>
      <c r="I34" s="96"/>
      <c r="J34" s="96"/>
    </row>
    <row r="35" spans="1:22" ht="15.5" x14ac:dyDescent="0.35">
      <c r="A35" s="53" t="s">
        <v>121</v>
      </c>
    </row>
    <row r="37" spans="1:22" ht="29.15" customHeight="1" x14ac:dyDescent="0.35">
      <c r="A37" s="184"/>
      <c r="B37" s="186" t="s">
        <v>118</v>
      </c>
      <c r="C37" s="186"/>
      <c r="D37" s="186"/>
      <c r="E37" s="187" t="s">
        <v>119</v>
      </c>
      <c r="F37" s="187"/>
      <c r="G37" s="187"/>
      <c r="H37" s="181" t="s">
        <v>120</v>
      </c>
      <c r="I37" s="182"/>
      <c r="J37" s="183"/>
    </row>
    <row r="38" spans="1:22" ht="87" x14ac:dyDescent="0.35">
      <c r="A38" s="185"/>
      <c r="B38" s="21" t="s">
        <v>114</v>
      </c>
      <c r="C38" s="21" t="s">
        <v>54</v>
      </c>
      <c r="D38" s="21" t="s">
        <v>48</v>
      </c>
      <c r="E38" s="21" t="s">
        <v>114</v>
      </c>
      <c r="F38" s="21" t="s">
        <v>54</v>
      </c>
      <c r="G38" s="21" t="s">
        <v>48</v>
      </c>
      <c r="H38" s="21" t="s">
        <v>114</v>
      </c>
      <c r="I38" s="21" t="s">
        <v>54</v>
      </c>
      <c r="J38" s="21" t="s">
        <v>48</v>
      </c>
    </row>
    <row r="39" spans="1:22" x14ac:dyDescent="0.35">
      <c r="A39" s="87" t="s">
        <v>41</v>
      </c>
      <c r="B39" s="115">
        <v>4</v>
      </c>
      <c r="C39" s="129">
        <v>10</v>
      </c>
      <c r="D39" s="129">
        <v>1524780</v>
      </c>
      <c r="E39" s="12">
        <f>'2_4_panta_iznemumi'!B32</f>
        <v>2</v>
      </c>
      <c r="F39" s="12">
        <f>'2_4_panta_iznemumi'!B18</f>
        <v>6</v>
      </c>
      <c r="G39" s="14">
        <f>'2_4_panta_iznemumi'!C18</f>
        <v>2751228</v>
      </c>
      <c r="H39" s="34">
        <f>(E39-B39)/B39</f>
        <v>-0.5</v>
      </c>
      <c r="I39" s="34">
        <f>(F39-C39)/C39</f>
        <v>-0.4</v>
      </c>
      <c r="J39" s="34">
        <f>(G39-D39)/D39</f>
        <v>0.80434423326643845</v>
      </c>
    </row>
    <row r="40" spans="1:22" x14ac:dyDescent="0.35">
      <c r="A40" s="87" t="s">
        <v>42</v>
      </c>
      <c r="B40" s="115">
        <v>8</v>
      </c>
      <c r="C40" s="129">
        <v>60</v>
      </c>
      <c r="D40" s="129">
        <v>4033952</v>
      </c>
      <c r="E40" s="12">
        <f>'2_4_panta_iznemumi'!B33</f>
        <v>7</v>
      </c>
      <c r="F40" s="14">
        <f>'2_4_panta_iznemumi'!D18</f>
        <v>93</v>
      </c>
      <c r="G40" s="14">
        <f>'2_4_panta_iznemumi'!E18</f>
        <v>6180498</v>
      </c>
      <c r="H40" s="34">
        <f t="shared" ref="H40:H41" si="4">(E40-B40)/B40</f>
        <v>-0.125</v>
      </c>
      <c r="I40" s="34">
        <f t="shared" ref="I40:I41" si="5">(F40-C40)/C40</f>
        <v>0.55000000000000004</v>
      </c>
      <c r="J40" s="34">
        <f t="shared" ref="J40:J41" si="6">(G40-D40)/D40</f>
        <v>0.5321198665725323</v>
      </c>
    </row>
    <row r="41" spans="1:22" x14ac:dyDescent="0.35">
      <c r="A41" s="88" t="s">
        <v>34</v>
      </c>
      <c r="B41" s="63">
        <f t="shared" ref="B41:G41" si="7">B39+B40</f>
        <v>12</v>
      </c>
      <c r="C41" s="64">
        <f t="shared" si="7"/>
        <v>70</v>
      </c>
      <c r="D41" s="64">
        <f t="shared" si="7"/>
        <v>5558732</v>
      </c>
      <c r="E41" s="62">
        <f t="shared" si="7"/>
        <v>9</v>
      </c>
      <c r="F41" s="65">
        <f t="shared" si="7"/>
        <v>99</v>
      </c>
      <c r="G41" s="65">
        <f t="shared" si="7"/>
        <v>8931726</v>
      </c>
      <c r="H41" s="126">
        <f t="shared" si="4"/>
        <v>-0.25</v>
      </c>
      <c r="I41" s="126">
        <f t="shared" si="5"/>
        <v>0.41428571428571431</v>
      </c>
      <c r="J41" s="126">
        <f t="shared" si="6"/>
        <v>0.60679198061716233</v>
      </c>
    </row>
    <row r="42" spans="1:22" ht="15.5" x14ac:dyDescent="0.35">
      <c r="A42" s="1"/>
      <c r="G42" s="5"/>
    </row>
    <row r="43" spans="1:22" ht="15.5" x14ac:dyDescent="0.35">
      <c r="A43" s="53" t="s">
        <v>122</v>
      </c>
      <c r="G43" s="5"/>
    </row>
    <row r="45" spans="1:22" ht="30" customHeight="1" x14ac:dyDescent="0.35">
      <c r="A45" s="184"/>
      <c r="B45" s="186" t="s">
        <v>118</v>
      </c>
      <c r="C45" s="186"/>
      <c r="D45" s="186"/>
      <c r="E45" s="187" t="s">
        <v>119</v>
      </c>
      <c r="F45" s="187"/>
      <c r="G45" s="187"/>
      <c r="H45" s="181" t="s">
        <v>120</v>
      </c>
      <c r="I45" s="182"/>
      <c r="J45" s="183"/>
    </row>
    <row r="46" spans="1:22" ht="87" x14ac:dyDescent="0.35">
      <c r="A46" s="185"/>
      <c r="B46" s="21" t="s">
        <v>114</v>
      </c>
      <c r="C46" s="21" t="s">
        <v>54</v>
      </c>
      <c r="D46" s="21" t="s">
        <v>48</v>
      </c>
      <c r="E46" s="21" t="s">
        <v>114</v>
      </c>
      <c r="F46" s="21" t="s">
        <v>54</v>
      </c>
      <c r="G46" s="21" t="s">
        <v>48</v>
      </c>
      <c r="H46" s="21" t="s">
        <v>114</v>
      </c>
      <c r="I46" s="21" t="s">
        <v>54</v>
      </c>
      <c r="J46" s="21" t="s">
        <v>48</v>
      </c>
    </row>
    <row r="47" spans="1:22" x14ac:dyDescent="0.35">
      <c r="A47" s="87" t="s">
        <v>41</v>
      </c>
      <c r="B47" s="12">
        <f>F17</f>
        <v>76</v>
      </c>
      <c r="C47" s="14">
        <f>F20</f>
        <v>9023</v>
      </c>
      <c r="D47" s="14">
        <f>F23</f>
        <v>14184480</v>
      </c>
      <c r="E47" s="114">
        <f>G17</f>
        <v>83</v>
      </c>
      <c r="F47" s="32">
        <f>G20</f>
        <v>10002</v>
      </c>
      <c r="G47" s="32">
        <f>G23</f>
        <v>21116993</v>
      </c>
      <c r="H47" s="34">
        <f>(E47-B47)/B47</f>
        <v>9.2105263157894732E-2</v>
      </c>
      <c r="I47" s="34">
        <f>(F47-C47)/C47</f>
        <v>0.10850049872547933</v>
      </c>
      <c r="J47" s="34">
        <f>(G47-D47)/D47</f>
        <v>0.4887393122624164</v>
      </c>
    </row>
    <row r="48" spans="1:22" x14ac:dyDescent="0.35">
      <c r="A48" s="87" t="s">
        <v>42</v>
      </c>
      <c r="B48" s="12">
        <f>F18</f>
        <v>98</v>
      </c>
      <c r="C48" s="14">
        <f>F21</f>
        <v>7023</v>
      </c>
      <c r="D48" s="14">
        <f>F24</f>
        <v>21689954</v>
      </c>
      <c r="E48" s="114">
        <f>G18</f>
        <v>92</v>
      </c>
      <c r="F48" s="32">
        <f>G21</f>
        <v>8257</v>
      </c>
      <c r="G48" s="32">
        <f>G24</f>
        <v>10651217</v>
      </c>
      <c r="H48" s="34">
        <f t="shared" ref="H48:H49" si="8">(E48-B48)/B48</f>
        <v>-6.1224489795918366E-2</v>
      </c>
      <c r="I48" s="34">
        <f t="shared" ref="I48:I49" si="9">(F48-C48)/C48</f>
        <v>0.17570838672931796</v>
      </c>
      <c r="J48" s="34">
        <f t="shared" ref="J48:J49" si="10">(G48-D48)/D48</f>
        <v>-0.5089331678619512</v>
      </c>
    </row>
    <row r="49" spans="1:10" x14ac:dyDescent="0.35">
      <c r="A49" s="88" t="s">
        <v>34</v>
      </c>
      <c r="B49" s="62">
        <f t="shared" ref="B49:G49" si="11">B47+B48</f>
        <v>174</v>
      </c>
      <c r="C49" s="65">
        <f t="shared" si="11"/>
        <v>16046</v>
      </c>
      <c r="D49" s="65">
        <f t="shared" si="11"/>
        <v>35874434</v>
      </c>
      <c r="E49" s="62">
        <f t="shared" si="11"/>
        <v>175</v>
      </c>
      <c r="F49" s="65">
        <f t="shared" si="11"/>
        <v>18259</v>
      </c>
      <c r="G49" s="65">
        <f t="shared" si="11"/>
        <v>31768210</v>
      </c>
      <c r="H49" s="126">
        <f t="shared" si="8"/>
        <v>5.7471264367816091E-3</v>
      </c>
      <c r="I49" s="126">
        <f t="shared" si="9"/>
        <v>0.13791599152436745</v>
      </c>
      <c r="J49" s="126">
        <f t="shared" si="10"/>
        <v>-0.11446101142668899</v>
      </c>
    </row>
    <row r="50" spans="1:10" x14ac:dyDescent="0.35">
      <c r="G50" s="5"/>
    </row>
    <row r="51" spans="1:10" x14ac:dyDescent="0.35">
      <c r="G51" s="137"/>
    </row>
  </sheetData>
  <mergeCells count="20">
    <mergeCell ref="A3:B3"/>
    <mergeCell ref="A4:A6"/>
    <mergeCell ref="A16:B16"/>
    <mergeCell ref="A17:A19"/>
    <mergeCell ref="A20:A22"/>
    <mergeCell ref="A23:A25"/>
    <mergeCell ref="A7:A9"/>
    <mergeCell ref="A10:A12"/>
    <mergeCell ref="B45:D45"/>
    <mergeCell ref="E45:G45"/>
    <mergeCell ref="A37:A38"/>
    <mergeCell ref="B37:D37"/>
    <mergeCell ref="E37:G37"/>
    <mergeCell ref="H45:J45"/>
    <mergeCell ref="A45:A46"/>
    <mergeCell ref="A29:A30"/>
    <mergeCell ref="B29:D29"/>
    <mergeCell ref="E29:G29"/>
    <mergeCell ref="H29:J29"/>
    <mergeCell ref="H37:J3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Y38"/>
  <sheetViews>
    <sheetView workbookViewId="0">
      <selection activeCell="J16" sqref="J16"/>
    </sheetView>
  </sheetViews>
  <sheetFormatPr defaultRowHeight="14.5" x14ac:dyDescent="0.35"/>
  <cols>
    <col min="1" max="1" width="10.453125" customWidth="1"/>
    <col min="2" max="2" width="13" customWidth="1"/>
    <col min="3" max="3" width="12" customWidth="1"/>
    <col min="4" max="4" width="13.1796875" customWidth="1"/>
    <col min="5" max="5" width="12" customWidth="1"/>
    <col min="6" max="6" width="12.81640625" customWidth="1"/>
    <col min="7" max="7" width="12.26953125" customWidth="1"/>
    <col min="8" max="8" width="13" customWidth="1"/>
    <col min="9" max="9" width="12.26953125" customWidth="1"/>
    <col min="10" max="10" width="13.26953125" customWidth="1"/>
    <col min="11" max="13" width="12.54296875" customWidth="1"/>
    <col min="19" max="19" width="11.81640625" customWidth="1"/>
    <col min="20" max="20" width="16.36328125" customWidth="1"/>
    <col min="21" max="21" width="16" customWidth="1"/>
    <col min="22" max="22" width="13" customWidth="1"/>
    <col min="23" max="23" width="12.54296875" customWidth="1"/>
    <col min="24" max="24" width="12" customWidth="1"/>
    <col min="25" max="26" width="12.26953125" customWidth="1"/>
    <col min="27" max="27" width="9.54296875" bestFit="1" customWidth="1"/>
  </cols>
  <sheetData>
    <row r="1" spans="1:25" ht="15.5" x14ac:dyDescent="0.35">
      <c r="A1" s="53" t="s">
        <v>49</v>
      </c>
    </row>
    <row r="3" spans="1:25" ht="90.75" customHeight="1" x14ac:dyDescent="0.35">
      <c r="A3" s="89" t="s">
        <v>32</v>
      </c>
      <c r="B3" s="90" t="s">
        <v>50</v>
      </c>
      <c r="C3" s="90" t="s">
        <v>123</v>
      </c>
      <c r="D3" s="90" t="s">
        <v>124</v>
      </c>
      <c r="E3" s="90" t="s">
        <v>123</v>
      </c>
    </row>
    <row r="4" spans="1:25" ht="29" x14ac:dyDescent="0.35">
      <c r="A4" s="15" t="s">
        <v>41</v>
      </c>
      <c r="B4" s="31">
        <v>3244741553</v>
      </c>
      <c r="C4" s="37">
        <f>B4/$B$6</f>
        <v>0.62104947954939105</v>
      </c>
      <c r="D4" s="31">
        <v>140403094</v>
      </c>
      <c r="E4" s="37">
        <f>D4/$D$6</f>
        <v>0.6513588977097724</v>
      </c>
    </row>
    <row r="5" spans="1:25" ht="29" x14ac:dyDescent="0.35">
      <c r="A5" s="15" t="s">
        <v>42</v>
      </c>
      <c r="B5" s="31">
        <v>1979868820</v>
      </c>
      <c r="C5" s="37">
        <f>B5/$B$6</f>
        <v>0.3789505204506089</v>
      </c>
      <c r="D5" s="31">
        <v>75151026</v>
      </c>
      <c r="E5" s="37">
        <f>D5/$D$6</f>
        <v>0.3486411022902276</v>
      </c>
    </row>
    <row r="6" spans="1:25" x14ac:dyDescent="0.35">
      <c r="A6" s="20" t="s">
        <v>34</v>
      </c>
      <c r="B6" s="38">
        <f>B4+B5</f>
        <v>5224610373</v>
      </c>
      <c r="C6" s="37">
        <f>B6/$B$6</f>
        <v>1</v>
      </c>
      <c r="D6" s="38">
        <f>D4+D5</f>
        <v>215554120</v>
      </c>
      <c r="E6" s="37">
        <f>D6/$D$6</f>
        <v>1</v>
      </c>
      <c r="F6" s="5"/>
    </row>
    <row r="8" spans="1:25" ht="15.5" x14ac:dyDescent="0.35">
      <c r="A8" s="53" t="s">
        <v>125</v>
      </c>
    </row>
    <row r="10" spans="1:25" x14ac:dyDescent="0.35">
      <c r="A10" s="191" t="s">
        <v>32</v>
      </c>
      <c r="B10" s="193">
        <v>2019</v>
      </c>
      <c r="C10" s="194"/>
      <c r="D10" s="195">
        <v>2020</v>
      </c>
      <c r="E10" s="196"/>
      <c r="F10" s="197">
        <v>2021</v>
      </c>
      <c r="G10" s="198"/>
      <c r="H10" s="201">
        <v>2022</v>
      </c>
      <c r="I10" s="202"/>
      <c r="J10" s="199">
        <v>2023</v>
      </c>
      <c r="K10" s="200"/>
      <c r="T10" s="12"/>
      <c r="U10" s="12">
        <f>B10</f>
        <v>2019</v>
      </c>
      <c r="V10" s="12">
        <f>D10</f>
        <v>2020</v>
      </c>
      <c r="W10" s="12">
        <f>F10</f>
        <v>2021</v>
      </c>
      <c r="X10" s="12">
        <f>H10</f>
        <v>2022</v>
      </c>
      <c r="Y10" s="12">
        <f>J10</f>
        <v>2023</v>
      </c>
    </row>
    <row r="11" spans="1:25" ht="90" customHeight="1" x14ac:dyDescent="0.35">
      <c r="A11" s="192"/>
      <c r="B11" s="90" t="s">
        <v>50</v>
      </c>
      <c r="C11" s="90" t="s">
        <v>124</v>
      </c>
      <c r="D11" s="90" t="s">
        <v>50</v>
      </c>
      <c r="E11" s="90" t="s">
        <v>124</v>
      </c>
      <c r="F11" s="90" t="s">
        <v>50</v>
      </c>
      <c r="G11" s="90" t="s">
        <v>124</v>
      </c>
      <c r="H11" s="90" t="s">
        <v>50</v>
      </c>
      <c r="I11" s="90" t="s">
        <v>124</v>
      </c>
      <c r="J11" s="90" t="s">
        <v>50</v>
      </c>
      <c r="K11" s="90" t="s">
        <v>124</v>
      </c>
      <c r="T11" s="21" t="s">
        <v>126</v>
      </c>
      <c r="U11" s="33">
        <f>B14/1000000</f>
        <v>3377.208185</v>
      </c>
      <c r="V11" s="33">
        <f>D14/1000000</f>
        <v>3632.3136100000002</v>
      </c>
      <c r="W11" s="33">
        <f>F14/1000000</f>
        <v>3831.6674840000001</v>
      </c>
      <c r="X11" s="33">
        <f>H14/1000000</f>
        <v>4597.6459679999998</v>
      </c>
      <c r="Y11" s="33">
        <f>J14/1000000</f>
        <v>5224.6103730000004</v>
      </c>
    </row>
    <row r="12" spans="1:25" ht="30" customHeight="1" x14ac:dyDescent="0.35">
      <c r="A12" s="15" t="s">
        <v>41</v>
      </c>
      <c r="B12" s="39">
        <v>1898826732</v>
      </c>
      <c r="C12" s="39">
        <v>79783041</v>
      </c>
      <c r="D12" s="31">
        <v>2184659210</v>
      </c>
      <c r="E12" s="31">
        <v>95153864</v>
      </c>
      <c r="F12" s="31">
        <v>2345615612</v>
      </c>
      <c r="G12" s="31">
        <v>92052939</v>
      </c>
      <c r="H12" s="31">
        <v>2804089846</v>
      </c>
      <c r="I12" s="31">
        <v>120751942</v>
      </c>
      <c r="J12" s="31">
        <f>B4</f>
        <v>3244741553</v>
      </c>
      <c r="K12" s="31">
        <f>D4</f>
        <v>140403094</v>
      </c>
      <c r="T12" s="21" t="s">
        <v>127</v>
      </c>
      <c r="U12" s="33">
        <f>C14/1000000</f>
        <v>111.503349</v>
      </c>
      <c r="V12" s="33">
        <f>E14/1000000</f>
        <v>129.09187900000001</v>
      </c>
      <c r="W12" s="33">
        <f>G14/1000000</f>
        <v>130.21395100000001</v>
      </c>
      <c r="X12" s="33">
        <f>I14/1000000</f>
        <v>159.84173999999999</v>
      </c>
      <c r="Y12" s="33">
        <f>K14/1000000</f>
        <v>215.55412000000001</v>
      </c>
    </row>
    <row r="13" spans="1:25" ht="29" x14ac:dyDescent="0.35">
      <c r="A13" s="15" t="s">
        <v>42</v>
      </c>
      <c r="B13" s="39">
        <v>1478381453</v>
      </c>
      <c r="C13" s="39">
        <v>31720308</v>
      </c>
      <c r="D13" s="31">
        <v>1447654400</v>
      </c>
      <c r="E13" s="31">
        <v>33938015</v>
      </c>
      <c r="F13" s="31">
        <v>1486051872</v>
      </c>
      <c r="G13" s="31">
        <v>38161012</v>
      </c>
      <c r="H13" s="31">
        <v>1793556122</v>
      </c>
      <c r="I13" s="31">
        <v>39089798</v>
      </c>
      <c r="J13" s="31">
        <f>B5</f>
        <v>1979868820</v>
      </c>
      <c r="K13" s="31">
        <f>D5</f>
        <v>75151026</v>
      </c>
    </row>
    <row r="14" spans="1:25" x14ac:dyDescent="0.35">
      <c r="A14" s="20" t="s">
        <v>34</v>
      </c>
      <c r="B14" s="38">
        <f t="shared" ref="B14:I14" si="0">SUM(B12:B13)</f>
        <v>3377208185</v>
      </c>
      <c r="C14" s="38">
        <f t="shared" si="0"/>
        <v>111503349</v>
      </c>
      <c r="D14" s="38">
        <f t="shared" si="0"/>
        <v>3632313610</v>
      </c>
      <c r="E14" s="38">
        <f t="shared" si="0"/>
        <v>129091879</v>
      </c>
      <c r="F14" s="38">
        <f t="shared" si="0"/>
        <v>3831667484</v>
      </c>
      <c r="G14" s="38">
        <f t="shared" si="0"/>
        <v>130213951</v>
      </c>
      <c r="H14" s="38">
        <f t="shared" si="0"/>
        <v>4597645968</v>
      </c>
      <c r="I14" s="38">
        <f t="shared" si="0"/>
        <v>159841740</v>
      </c>
      <c r="J14" s="38">
        <f t="shared" ref="J14:K14" si="1">SUM(J12:J13)</f>
        <v>5224610373</v>
      </c>
      <c r="K14" s="38">
        <f t="shared" si="1"/>
        <v>215554120</v>
      </c>
    </row>
    <row r="16" spans="1:25" ht="15.5" x14ac:dyDescent="0.35">
      <c r="A16" s="53" t="s">
        <v>120</v>
      </c>
      <c r="J16" s="60"/>
      <c r="K16" s="60"/>
    </row>
    <row r="17" spans="1:10" x14ac:dyDescent="0.35">
      <c r="F17" s="5"/>
      <c r="G17" s="47"/>
      <c r="H17" s="47"/>
      <c r="I17" s="47"/>
      <c r="J17" s="60"/>
    </row>
    <row r="18" spans="1:10" ht="72.5" x14ac:dyDescent="0.35">
      <c r="A18" s="89" t="s">
        <v>32</v>
      </c>
      <c r="B18" s="90" t="s">
        <v>128</v>
      </c>
      <c r="C18" s="90" t="s">
        <v>129</v>
      </c>
      <c r="I18" s="5"/>
      <c r="J18" s="5"/>
    </row>
    <row r="19" spans="1:10" ht="29" x14ac:dyDescent="0.35">
      <c r="A19" s="92" t="s">
        <v>41</v>
      </c>
      <c r="B19" s="106">
        <f t="shared" ref="B19:C21" si="2">(J12-H12)/H12</f>
        <v>0.15714607277244852</v>
      </c>
      <c r="C19" s="106">
        <f t="shared" si="2"/>
        <v>0.16273984231243255</v>
      </c>
      <c r="J19" s="5"/>
    </row>
    <row r="20" spans="1:10" ht="29" x14ac:dyDescent="0.35">
      <c r="A20" s="92" t="s">
        <v>42</v>
      </c>
      <c r="B20" s="106">
        <f t="shared" si="2"/>
        <v>0.10387893398743617</v>
      </c>
      <c r="C20" s="106">
        <f t="shared" si="2"/>
        <v>0.92252275133271344</v>
      </c>
    </row>
    <row r="21" spans="1:10" x14ac:dyDescent="0.35">
      <c r="A21" s="57" t="s">
        <v>34</v>
      </c>
      <c r="B21" s="106">
        <f t="shared" si="2"/>
        <v>0.13636639475151516</v>
      </c>
      <c r="C21" s="106">
        <f t="shared" si="2"/>
        <v>0.3485471316816246</v>
      </c>
    </row>
    <row r="35" spans="4:9" x14ac:dyDescent="0.35">
      <c r="D35" s="40"/>
      <c r="E35" s="40"/>
      <c r="F35" s="40"/>
      <c r="G35" s="40"/>
      <c r="H35" s="40"/>
      <c r="I35" s="40"/>
    </row>
    <row r="36" spans="4:9" x14ac:dyDescent="0.35">
      <c r="D36" s="41"/>
      <c r="E36" s="41"/>
      <c r="F36" s="41"/>
      <c r="G36" s="41"/>
      <c r="H36" s="41"/>
      <c r="I36" s="41"/>
    </row>
    <row r="37" spans="4:9" x14ac:dyDescent="0.35">
      <c r="D37" s="41"/>
      <c r="E37" s="41"/>
      <c r="F37" s="41"/>
      <c r="G37" s="41"/>
      <c r="H37" s="41"/>
      <c r="I37" s="41"/>
    </row>
    <row r="38" spans="4:9" x14ac:dyDescent="0.35">
      <c r="D38" s="42"/>
      <c r="E38" s="42"/>
      <c r="F38" s="42"/>
      <c r="G38" s="42"/>
      <c r="H38" s="42"/>
      <c r="I38" s="42"/>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G15"/>
  <sheetViews>
    <sheetView topLeftCell="B1" workbookViewId="0">
      <selection activeCell="B3" sqref="B3"/>
    </sheetView>
  </sheetViews>
  <sheetFormatPr defaultRowHeight="14.5" x14ac:dyDescent="0.35"/>
  <cols>
    <col min="2" max="2" width="103" customWidth="1"/>
    <col min="3" max="3" width="10.7265625" bestFit="1" customWidth="1"/>
    <col min="4" max="4" width="12" customWidth="1"/>
    <col min="5" max="5" width="10.7265625" customWidth="1"/>
    <col min="7" max="7" width="9.6328125" bestFit="1" customWidth="1"/>
  </cols>
  <sheetData>
    <row r="1" spans="1:7" ht="15.5" x14ac:dyDescent="0.35">
      <c r="A1" s="91" t="s">
        <v>130</v>
      </c>
    </row>
    <row r="2" spans="1:7" x14ac:dyDescent="0.35">
      <c r="D2" s="47"/>
    </row>
    <row r="3" spans="1:7" ht="60" customHeight="1" x14ac:dyDescent="0.35">
      <c r="A3" s="16" t="s">
        <v>131</v>
      </c>
      <c r="B3" s="134" t="s">
        <v>141</v>
      </c>
      <c r="E3" s="47"/>
      <c r="G3" s="47"/>
    </row>
    <row r="4" spans="1:7" ht="43.5" x14ac:dyDescent="0.35">
      <c r="A4" s="135" t="s">
        <v>132</v>
      </c>
      <c r="B4" s="134" t="s">
        <v>133</v>
      </c>
      <c r="G4" s="99"/>
    </row>
    <row r="5" spans="1:7" ht="72.5" x14ac:dyDescent="0.35">
      <c r="A5" s="30" t="s">
        <v>134</v>
      </c>
      <c r="B5" s="136" t="s">
        <v>135</v>
      </c>
      <c r="D5" s="41"/>
      <c r="E5" s="130"/>
      <c r="F5" s="47"/>
      <c r="G5" s="47"/>
    </row>
    <row r="6" spans="1:7" s="105" customFormat="1" ht="72.5" x14ac:dyDescent="0.35">
      <c r="A6" s="139" t="s">
        <v>136</v>
      </c>
      <c r="B6" s="138" t="s">
        <v>137</v>
      </c>
      <c r="E6" s="131"/>
    </row>
    <row r="7" spans="1:7" ht="72.5" x14ac:dyDescent="0.35">
      <c r="A7" s="135" t="s">
        <v>138</v>
      </c>
      <c r="B7" s="124" t="s">
        <v>139</v>
      </c>
      <c r="E7" s="132"/>
      <c r="F7" s="47"/>
      <c r="G7" s="5"/>
    </row>
    <row r="8" spans="1:7" x14ac:dyDescent="0.35">
      <c r="E8" s="133"/>
      <c r="G8" s="5"/>
    </row>
    <row r="9" spans="1:7" x14ac:dyDescent="0.35">
      <c r="E9" s="133"/>
      <c r="G9" s="5"/>
    </row>
    <row r="10" spans="1:7" x14ac:dyDescent="0.35">
      <c r="D10" s="5"/>
      <c r="E10" s="133"/>
    </row>
    <row r="11" spans="1:7" x14ac:dyDescent="0.35">
      <c r="D11" s="5"/>
      <c r="E11" s="133"/>
    </row>
    <row r="12" spans="1:7" x14ac:dyDescent="0.35">
      <c r="D12" s="47"/>
      <c r="E12" s="133"/>
    </row>
    <row r="13" spans="1:7" x14ac:dyDescent="0.35">
      <c r="E13" s="133"/>
    </row>
    <row r="14" spans="1:7" x14ac:dyDescent="0.35">
      <c r="D14" s="5"/>
      <c r="E14" s="133"/>
    </row>
    <row r="15" spans="1:7" x14ac:dyDescent="0.35">
      <c r="D15" s="47"/>
    </row>
  </sheetData>
  <phoneticPr fontId="2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08626BBD0903124A8BE549742AC2495B" ma:contentTypeVersion="15" ma:contentTypeDescription="Izveidot jaunu dokumentu." ma:contentTypeScope="" ma:versionID="ac37767c75182db7f9d3bb1c35b59dd7">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87b46f8afdee4b4a11dc1cc742637ae7"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ttēlu atzīme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SharedWithUsers xmlns="2bd09435-a6f8-4b25-a728-35d6bfb889dd">
      <UserInfo>
        <DisplayName>Evija Mozga</DisplayName>
        <AccountId>12</AccountId>
        <AccountType/>
      </UserInfo>
      <UserInfo>
        <DisplayName>Marika Vizule</DisplayName>
        <AccountId>18</AccountId>
        <AccountType/>
      </UserInfo>
      <UserInfo>
        <DisplayName>Renāte Kundziņa</DisplayName>
        <AccountId>15</AccountId>
        <AccountType/>
      </UserInfo>
    </SharedWithUsers>
  </documentManagement>
</p:properties>
</file>

<file path=customXml/itemProps1.xml><?xml version="1.0" encoding="utf-8"?>
<ds:datastoreItem xmlns:ds="http://schemas.openxmlformats.org/officeDocument/2006/customXml" ds:itemID="{9F50E583-9EC2-44BF-BC87-00492E100DC0}">
  <ds:schemaRefs>
    <ds:schemaRef ds:uri="http://schemas.microsoft.com/office/2006/metadata/contentType"/>
    <ds:schemaRef ds:uri="http://schemas.microsoft.com/office/2006/metadata/properties/metaAttributes"/>
    <ds:schemaRef ds:uri="http://www.w3.org/2000/xmlns/"/>
    <ds:schemaRef ds:uri="http://www.w3.org/2001/XMLSchema"/>
    <ds:schemaRef ds:uri="544998ca-8e64-45f6-9a2d-c1086fce7cc6"/>
    <ds:schemaRef ds:uri="2bd09435-a6f8-4b25-a728-35d6bfb889dd"/>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57F60-A2D8-42DB-A87C-49A1D1A54500}">
  <ds:schemaRefs>
    <ds:schemaRef ds:uri="http://schemas.microsoft.com/sharepoint/v3/contenttype/forms"/>
  </ds:schemaRefs>
</ds:datastoreItem>
</file>

<file path=customXml/itemProps3.xml><?xml version="1.0" encoding="utf-8"?>
<ds:datastoreItem xmlns:ds="http://schemas.openxmlformats.org/officeDocument/2006/customXml" ds:itemID="{B67CC87E-552D-483F-98BB-F275619F9DE9}">
  <ds:schemaRefs>
    <ds:schemaRef ds:uri="http://schemas.microsoft.com/office/2006/metadata/properties"/>
    <ds:schemaRef ds:uri="http://www.w3.org/2000/xmlns/"/>
    <ds:schemaRef ds:uri="544998ca-8e64-45f6-9a2d-c1086fce7cc6"/>
    <ds:schemaRef ds:uri="http://schemas.microsoft.com/office/infopath/2007/PartnerControls"/>
    <ds:schemaRef ds:uri="2bd09435-a6f8-4b25-a728-35d6bfb889dd"/>
    <ds:schemaRef ds:uri="http://www.w3.org/2001/XMLSchema-instan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PIL_2023_gads</vt:lpstr>
      <vt:lpstr>Satura_rādītājs_metodoloģija</vt:lpstr>
      <vt:lpstr>1_galvenie_rādītāji</vt:lpstr>
      <vt:lpstr>2_3_panta_izņēmumi</vt:lpstr>
      <vt:lpstr>2_4_panta_iznemumi</vt:lpstr>
      <vt:lpstr>2_5_panta_izņēmumi</vt:lpstr>
      <vt:lpstr>2_dinamika</vt:lpstr>
      <vt:lpstr>3_fakt_izmaksas_un_dinamika</vt:lpstr>
      <vt:lpstr>4_secinājumi</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 Vizule</dc:creator>
  <cp:keywords/>
  <dc:description/>
  <cp:lastModifiedBy>Renāte Kundziņa</cp:lastModifiedBy>
  <cp:revision/>
  <dcterms:created xsi:type="dcterms:W3CDTF">2018-11-26T07:59:57Z</dcterms:created>
  <dcterms:modified xsi:type="dcterms:W3CDTF">2024-06-06T08:09:19Z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837200</vt:r8>
  </property>
  <property fmtid="{D5CDD505-2E9C-101B-9397-08002B2CF9AE}" pid="4" name="MediaServiceImageTags">
    <vt:lpwstr/>
  </property>
</Properties>
</file>